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4C24375-4B0F-4A5F-8E8C-CAA33A78B114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 s="1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 s="1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 s="1"/>
  <c r="AA20" i="6"/>
  <c r="AA19" i="6"/>
  <c r="AB19" i="6"/>
  <c r="AC19" i="6"/>
  <c r="L44" i="6"/>
  <c r="L43" i="6"/>
  <c r="M43" i="6"/>
  <c r="N43" i="6" s="1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C43" i="12" s="1"/>
  <c r="AB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 s="1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C19" i="7" s="1"/>
  <c r="AB19" i="7"/>
  <c r="L44" i="7"/>
  <c r="L43" i="7"/>
  <c r="M43" i="7"/>
  <c r="N43" i="7"/>
  <c r="L32" i="7"/>
  <c r="L31" i="7"/>
  <c r="N31" i="7" s="1"/>
  <c r="M31" i="7"/>
  <c r="L20" i="7"/>
  <c r="L19" i="7"/>
  <c r="M19" i="7"/>
  <c r="N19" i="7"/>
  <c r="AN17" i="16"/>
  <c r="AB18" i="17"/>
  <c r="AQ18" i="17" s="1"/>
  <c r="AA18" i="17"/>
  <c r="AB17" i="17"/>
  <c r="AA17" i="17"/>
  <c r="AB16" i="17"/>
  <c r="AC16" i="17" s="1"/>
  <c r="AA16" i="17"/>
  <c r="AB15" i="17"/>
  <c r="AA15" i="17"/>
  <c r="AC15" i="17" s="1"/>
  <c r="U44" i="8"/>
  <c r="Z43" i="8"/>
  <c r="Y43" i="8"/>
  <c r="Y44" i="8" s="1"/>
  <c r="X43" i="8"/>
  <c r="W43" i="8"/>
  <c r="V43" i="8"/>
  <c r="U43" i="8"/>
  <c r="T43" i="8"/>
  <c r="S43" i="8"/>
  <c r="R43" i="8"/>
  <c r="Q43" i="8"/>
  <c r="Q44" i="8" s="1"/>
  <c r="K43" i="8"/>
  <c r="AO43" i="8" s="1"/>
  <c r="J43" i="8"/>
  <c r="J44" i="8" s="1"/>
  <c r="I43" i="8"/>
  <c r="H43" i="8"/>
  <c r="H44" i="8" s="1"/>
  <c r="G43" i="8"/>
  <c r="AK43" i="8" s="1"/>
  <c r="F43" i="8"/>
  <c r="E43" i="8"/>
  <c r="D43" i="8"/>
  <c r="C43" i="8"/>
  <c r="AG43" i="8" s="1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Q32" i="8" s="1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Z19" i="8"/>
  <c r="Y19" i="8"/>
  <c r="Y20" i="8" s="1"/>
  <c r="X19" i="8"/>
  <c r="W19" i="8"/>
  <c r="V19" i="8"/>
  <c r="U19" i="8"/>
  <c r="U20" i="8" s="1"/>
  <c r="T19" i="8"/>
  <c r="S19" i="8"/>
  <c r="R19" i="8"/>
  <c r="Q19" i="8"/>
  <c r="K19" i="8"/>
  <c r="AO19" i="8" s="1"/>
  <c r="J19" i="8"/>
  <c r="I19" i="8"/>
  <c r="H19" i="8"/>
  <c r="G19" i="8"/>
  <c r="AK19" i="8" s="1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AK43" i="9" s="1"/>
  <c r="F43" i="9"/>
  <c r="E43" i="9"/>
  <c r="D43" i="9"/>
  <c r="C43" i="9"/>
  <c r="AG43" i="9" s="1"/>
  <c r="B43" i="9"/>
  <c r="B44" i="9" s="1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AO31" i="9" s="1"/>
  <c r="Y31" i="9"/>
  <c r="Y32" i="9" s="1"/>
  <c r="X31" i="9"/>
  <c r="W31" i="9"/>
  <c r="V31" i="9"/>
  <c r="U31" i="9"/>
  <c r="U32" i="9" s="1"/>
  <c r="T31" i="9"/>
  <c r="S31" i="9"/>
  <c r="R31" i="9"/>
  <c r="Q31" i="9"/>
  <c r="Q32" i="9" s="1"/>
  <c r="K31" i="9"/>
  <c r="J31" i="9"/>
  <c r="I31" i="9"/>
  <c r="H31" i="9"/>
  <c r="G31" i="9"/>
  <c r="AK31" i="9" s="1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S20" i="9" s="1"/>
  <c r="R19" i="9"/>
  <c r="Q19" i="9"/>
  <c r="K19" i="9"/>
  <c r="J19" i="9"/>
  <c r="I19" i="9"/>
  <c r="H19" i="9"/>
  <c r="H20" i="9" s="1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W44" i="12" s="1"/>
  <c r="V43" i="12"/>
  <c r="U43" i="12"/>
  <c r="T43" i="12"/>
  <c r="S43" i="12"/>
  <c r="S44" i="12" s="1"/>
  <c r="R43" i="12"/>
  <c r="Q43" i="12"/>
  <c r="K43" i="12"/>
  <c r="J43" i="12"/>
  <c r="AN43" i="12" s="1"/>
  <c r="I43" i="12"/>
  <c r="H43" i="12"/>
  <c r="G43" i="12"/>
  <c r="F43" i="12"/>
  <c r="AJ43" i="12" s="1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N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Q32" i="12" s="1"/>
  <c r="K31" i="12"/>
  <c r="J32" i="12" s="1"/>
  <c r="J31" i="12"/>
  <c r="I31" i="12"/>
  <c r="H31" i="12"/>
  <c r="AL31" i="12" s="1"/>
  <c r="G31" i="12"/>
  <c r="F31" i="12"/>
  <c r="E31" i="12"/>
  <c r="D31" i="12"/>
  <c r="AH31" i="12" s="1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N16" i="12" s="1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C15" i="12" s="1"/>
  <c r="AA15" i="12"/>
  <c r="M15" i="12"/>
  <c r="L15" i="12"/>
  <c r="AP15" i="12" s="1"/>
  <c r="Z43" i="6"/>
  <c r="Y43" i="6"/>
  <c r="X43" i="6"/>
  <c r="W43" i="6"/>
  <c r="V43" i="6"/>
  <c r="U43" i="6"/>
  <c r="T43" i="6"/>
  <c r="S43" i="6"/>
  <c r="R43" i="6"/>
  <c r="Q43" i="6"/>
  <c r="K43" i="6"/>
  <c r="AO43" i="6" s="1"/>
  <c r="J43" i="6"/>
  <c r="I43" i="6"/>
  <c r="H43" i="6"/>
  <c r="G43" i="6"/>
  <c r="AK43" i="6" s="1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AH31" i="6" s="1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B20" i="6" s="1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Z43" i="10"/>
  <c r="Y43" i="10"/>
  <c r="Y44" i="10" s="1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F44" i="10" s="1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N41" i="10" s="1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P40" i="10" s="1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Q32" i="10" s="1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Y20" i="10" s="1"/>
  <c r="X19" i="10"/>
  <c r="W20" i="10" s="1"/>
  <c r="W19" i="10"/>
  <c r="V19" i="10"/>
  <c r="U19" i="10"/>
  <c r="U20" i="10" s="1"/>
  <c r="T19" i="10"/>
  <c r="S19" i="10"/>
  <c r="R19" i="10"/>
  <c r="Q19" i="10"/>
  <c r="Q20" i="10" s="1"/>
  <c r="K19" i="10"/>
  <c r="J19" i="10"/>
  <c r="J20" i="10" s="1"/>
  <c r="I19" i="10"/>
  <c r="H19" i="10"/>
  <c r="AL19" i="10" s="1"/>
  <c r="G19" i="10"/>
  <c r="F19" i="10"/>
  <c r="E19" i="10"/>
  <c r="D19" i="10"/>
  <c r="AH19" i="10" s="1"/>
  <c r="C19" i="10"/>
  <c r="B19" i="10"/>
  <c r="B20" i="10" s="1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Z43" i="11"/>
  <c r="Y43" i="11"/>
  <c r="X43" i="11"/>
  <c r="W43" i="11"/>
  <c r="W44" i="11" s="1"/>
  <c r="V43" i="11"/>
  <c r="U43" i="11"/>
  <c r="T43" i="11"/>
  <c r="S43" i="11"/>
  <c r="R43" i="11"/>
  <c r="Q43" i="11"/>
  <c r="Q44" i="11" s="1"/>
  <c r="K43" i="11"/>
  <c r="J43" i="11"/>
  <c r="I43" i="11"/>
  <c r="AM43" i="11" s="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AQ42" i="11" s="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W32" i="11" s="1"/>
  <c r="V31" i="11"/>
  <c r="U31" i="11"/>
  <c r="T31" i="11"/>
  <c r="S31" i="11"/>
  <c r="S32" i="11" s="1"/>
  <c r="R31" i="11"/>
  <c r="Q31" i="11"/>
  <c r="K31" i="11"/>
  <c r="J31" i="11"/>
  <c r="I31" i="11"/>
  <c r="AM31" i="11" s="1"/>
  <c r="H31" i="11"/>
  <c r="AL31" i="11" s="1"/>
  <c r="G31" i="11"/>
  <c r="F31" i="11"/>
  <c r="E31" i="11"/>
  <c r="D31" i="11"/>
  <c r="AH31" i="11" s="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Z19" i="11"/>
  <c r="Y19" i="11"/>
  <c r="X19" i="11"/>
  <c r="W19" i="11"/>
  <c r="W20" i="11" s="1"/>
  <c r="V19" i="11"/>
  <c r="U19" i="11"/>
  <c r="U20" i="11" s="1"/>
  <c r="T19" i="11"/>
  <c r="S19" i="11"/>
  <c r="R19" i="11"/>
  <c r="Q19" i="11"/>
  <c r="K19" i="11"/>
  <c r="J19" i="11"/>
  <c r="J20" i="11" s="1"/>
  <c r="I19" i="11"/>
  <c r="H19" i="11"/>
  <c r="AL19" i="11" s="1"/>
  <c r="G19" i="11"/>
  <c r="AK19" i="11" s="1"/>
  <c r="F19" i="11"/>
  <c r="F20" i="11" s="1"/>
  <c r="E19" i="11"/>
  <c r="D19" i="11"/>
  <c r="C19" i="11"/>
  <c r="AG19" i="11" s="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K43" i="14"/>
  <c r="AO43" i="14" s="1"/>
  <c r="J43" i="14"/>
  <c r="I43" i="14"/>
  <c r="H43" i="14"/>
  <c r="G43" i="14"/>
  <c r="AK43" i="14" s="1"/>
  <c r="F43" i="14"/>
  <c r="E43" i="14"/>
  <c r="D43" i="14"/>
  <c r="C43" i="14"/>
  <c r="AG43" i="14" s="1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N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Z31" i="14"/>
  <c r="Y31" i="14"/>
  <c r="X31" i="14"/>
  <c r="W31" i="14"/>
  <c r="W32" i="14" s="1"/>
  <c r="V31" i="14"/>
  <c r="U31" i="14"/>
  <c r="U32" i="14" s="1"/>
  <c r="T31" i="14"/>
  <c r="S31" i="14"/>
  <c r="S32" i="14" s="1"/>
  <c r="R31" i="14"/>
  <c r="Q31" i="14"/>
  <c r="K31" i="14"/>
  <c r="AO31" i="14" s="1"/>
  <c r="J31" i="14"/>
  <c r="AN31" i="14" s="1"/>
  <c r="I31" i="14"/>
  <c r="H31" i="14"/>
  <c r="H32" i="14" s="1"/>
  <c r="G31" i="14"/>
  <c r="AK31" i="14" s="1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AQ29" i="14" s="1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Y20" i="14" s="1"/>
  <c r="X19" i="14"/>
  <c r="W19" i="14"/>
  <c r="V19" i="14"/>
  <c r="U19" i="14"/>
  <c r="U20" i="14" s="1"/>
  <c r="T19" i="14"/>
  <c r="S19" i="14"/>
  <c r="R19" i="14"/>
  <c r="Q19" i="14"/>
  <c r="Q20" i="14" s="1"/>
  <c r="K19" i="14"/>
  <c r="J19" i="14"/>
  <c r="I19" i="14"/>
  <c r="AM19" i="14" s="1"/>
  <c r="H19" i="14"/>
  <c r="G19" i="14"/>
  <c r="F19" i="14"/>
  <c r="E19" i="14"/>
  <c r="AI19" i="14" s="1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AG43" i="15" s="1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AQ29" i="15" s="1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H20" i="15" s="1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W44" i="16" s="1"/>
  <c r="V43" i="16"/>
  <c r="U44" i="16" s="1"/>
  <c r="U43" i="16"/>
  <c r="T43" i="16"/>
  <c r="S43" i="16"/>
  <c r="R43" i="16"/>
  <c r="Q44" i="16" s="1"/>
  <c r="Q43" i="16"/>
  <c r="K43" i="16"/>
  <c r="J43" i="16"/>
  <c r="AN43" i="16" s="1"/>
  <c r="I43" i="16"/>
  <c r="AM43" i="16" s="1"/>
  <c r="H43" i="16"/>
  <c r="G43" i="16"/>
  <c r="F44" i="16" s="1"/>
  <c r="F43" i="16"/>
  <c r="AJ43" i="16" s="1"/>
  <c r="E43" i="16"/>
  <c r="AI43" i="16" s="1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AC42" i="16" s="1"/>
  <c r="M42" i="16"/>
  <c r="AQ42" i="16" s="1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C41" i="16" s="1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AO31" i="16" s="1"/>
  <c r="J31" i="16"/>
  <c r="I31" i="16"/>
  <c r="H31" i="16"/>
  <c r="AL31" i="16" s="1"/>
  <c r="G31" i="16"/>
  <c r="AK31" i="16" s="1"/>
  <c r="F31" i="16"/>
  <c r="F32" i="16" s="1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Q29" i="16" s="1"/>
  <c r="AA29" i="16"/>
  <c r="N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Q43" i="17"/>
  <c r="K43" i="17"/>
  <c r="AO43" i="17" s="1"/>
  <c r="J43" i="17"/>
  <c r="AN43" i="17" s="1"/>
  <c r="I43" i="17"/>
  <c r="H43" i="17"/>
  <c r="G43" i="17"/>
  <c r="AK43" i="17" s="1"/>
  <c r="F43" i="17"/>
  <c r="AJ43" i="17" s="1"/>
  <c r="E43" i="17"/>
  <c r="D43" i="17"/>
  <c r="C43" i="17"/>
  <c r="AG43" i="17" s="1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N41" i="17"/>
  <c r="M41" i="17"/>
  <c r="AQ41" i="17" s="1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P40" i="17" s="1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AC39" i="17" s="1"/>
  <c r="M39" i="17"/>
  <c r="L39" i="17"/>
  <c r="N39" i="17" s="1"/>
  <c r="Z31" i="17"/>
  <c r="Y31" i="17"/>
  <c r="X31" i="17"/>
  <c r="W31" i="17"/>
  <c r="V31" i="17"/>
  <c r="U31" i="17"/>
  <c r="U32" i="17" s="1"/>
  <c r="T31" i="17"/>
  <c r="S31" i="17"/>
  <c r="S32" i="17" s="1"/>
  <c r="R31" i="17"/>
  <c r="Q31" i="17"/>
  <c r="Q32" i="17" s="1"/>
  <c r="K31" i="17"/>
  <c r="J31" i="17"/>
  <c r="AN31" i="17" s="1"/>
  <c r="I31" i="17"/>
  <c r="H31" i="17"/>
  <c r="G31" i="17"/>
  <c r="AK31" i="17" s="1"/>
  <c r="F31" i="17"/>
  <c r="AJ31" i="17" s="1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N30" i="17" s="1"/>
  <c r="L30" i="17"/>
  <c r="AP30" i="17" s="1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AQ29" i="17" s="1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AP28" i="17" s="1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S20" i="17" s="1"/>
  <c r="R19" i="17"/>
  <c r="Q19" i="17"/>
  <c r="Q20" i="17" s="1"/>
  <c r="K19" i="17"/>
  <c r="J19" i="17"/>
  <c r="J20" i="17" s="1"/>
  <c r="I19" i="17"/>
  <c r="H19" i="17"/>
  <c r="G19" i="17"/>
  <c r="F19" i="17"/>
  <c r="E19" i="17"/>
  <c r="AI19" i="17" s="1"/>
  <c r="D19" i="17"/>
  <c r="AH19" i="17" s="1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P16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Y44" i="4" s="1"/>
  <c r="X43" i="4"/>
  <c r="W43" i="4"/>
  <c r="V43" i="4"/>
  <c r="U43" i="4"/>
  <c r="T43" i="4"/>
  <c r="S43" i="4"/>
  <c r="R43" i="4"/>
  <c r="Q43" i="4"/>
  <c r="Q44" i="4" s="1"/>
  <c r="K43" i="4"/>
  <c r="J43" i="4"/>
  <c r="I43" i="4"/>
  <c r="H43" i="4"/>
  <c r="G43" i="4"/>
  <c r="F44" i="4" s="1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Y32" i="4" s="1"/>
  <c r="X31" i="4"/>
  <c r="W31" i="4"/>
  <c r="W32" i="4" s="1"/>
  <c r="V31" i="4"/>
  <c r="U31" i="4"/>
  <c r="U32" i="4" s="1"/>
  <c r="T31" i="4"/>
  <c r="S31" i="4"/>
  <c r="R31" i="4"/>
  <c r="Q31" i="4"/>
  <c r="Q32" i="4" s="1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Z19" i="4"/>
  <c r="Y19" i="4"/>
  <c r="Y20" i="4" s="1"/>
  <c r="X19" i="4"/>
  <c r="W19" i="4"/>
  <c r="V19" i="4"/>
  <c r="AK19" i="4" s="1"/>
  <c r="U19" i="4"/>
  <c r="T19" i="4"/>
  <c r="S19" i="4"/>
  <c r="R19" i="4"/>
  <c r="Q19" i="4"/>
  <c r="K19" i="4"/>
  <c r="AO19" i="4" s="1"/>
  <c r="J19" i="4"/>
  <c r="I19" i="4"/>
  <c r="H19" i="4"/>
  <c r="G19" i="4"/>
  <c r="F19" i="4"/>
  <c r="E19" i="4"/>
  <c r="D19" i="4"/>
  <c r="C19" i="4"/>
  <c r="AG19" i="4" s="1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Q15" i="4" s="1"/>
  <c r="AA15" i="4"/>
  <c r="M15" i="4"/>
  <c r="L15" i="4"/>
  <c r="Z43" i="7"/>
  <c r="Y43" i="7"/>
  <c r="Y44" i="7" s="1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B44" i="7" s="1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Q41" i="7" s="1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Y32" i="7" s="1"/>
  <c r="X31" i="7"/>
  <c r="W31" i="7"/>
  <c r="W32" i="7" s="1"/>
  <c r="V31" i="7"/>
  <c r="U31" i="7"/>
  <c r="U32" i="7" s="1"/>
  <c r="T31" i="7"/>
  <c r="S31" i="7"/>
  <c r="S32" i="7" s="1"/>
  <c r="R31" i="7"/>
  <c r="Q31" i="7"/>
  <c r="K31" i="7"/>
  <c r="AO31" i="7" s="1"/>
  <c r="J31" i="7"/>
  <c r="AN31" i="7" s="1"/>
  <c r="I31" i="7"/>
  <c r="H31" i="7"/>
  <c r="G31" i="7"/>
  <c r="AK31" i="7" s="1"/>
  <c r="F31" i="7"/>
  <c r="AJ31" i="7" s="1"/>
  <c r="E31" i="7"/>
  <c r="D31" i="7"/>
  <c r="C31" i="7"/>
  <c r="AG31" i="7" s="1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AQ29" i="7" s="1"/>
  <c r="L29" i="7"/>
  <c r="AO28" i="7"/>
  <c r="AN28" i="7"/>
  <c r="AM28" i="7"/>
  <c r="AL28" i="7"/>
  <c r="AK28" i="7"/>
  <c r="AJ28" i="7"/>
  <c r="AI28" i="7"/>
  <c r="AH28" i="7"/>
  <c r="AG28" i="7"/>
  <c r="AF28" i="7"/>
  <c r="AB28" i="7"/>
  <c r="AQ28" i="7" s="1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Q27" i="7" s="1"/>
  <c r="AA27" i="7"/>
  <c r="AC27" i="7" s="1"/>
  <c r="M27" i="7"/>
  <c r="L27" i="7"/>
  <c r="Z19" i="7"/>
  <c r="Y19" i="7"/>
  <c r="X19" i="7"/>
  <c r="W20" i="7" s="1"/>
  <c r="W19" i="7"/>
  <c r="V19" i="7"/>
  <c r="U19" i="7"/>
  <c r="U20" i="7" s="1"/>
  <c r="T19" i="7"/>
  <c r="S19" i="7"/>
  <c r="R19" i="7"/>
  <c r="Q19" i="7"/>
  <c r="Q20" i="7" s="1"/>
  <c r="K19" i="7"/>
  <c r="AO19" i="7" s="1"/>
  <c r="J19" i="7"/>
  <c r="I19" i="7"/>
  <c r="H19" i="7"/>
  <c r="AL19" i="7" s="1"/>
  <c r="G19" i="7"/>
  <c r="AK19" i="7" s="1"/>
  <c r="F19" i="7"/>
  <c r="E19" i="7"/>
  <c r="D19" i="7"/>
  <c r="AH19" i="7" s="1"/>
  <c r="C19" i="7"/>
  <c r="AG19" i="7" s="1"/>
  <c r="B19" i="7"/>
  <c r="AO18" i="7"/>
  <c r="AN18" i="7"/>
  <c r="AM18" i="7"/>
  <c r="AL18" i="7"/>
  <c r="AK18" i="7"/>
  <c r="AJ18" i="7"/>
  <c r="AI18" i="7"/>
  <c r="AH18" i="7"/>
  <c r="AG18" i="7"/>
  <c r="AF18" i="7"/>
  <c r="AB18" i="7"/>
  <c r="AC18" i="7" s="1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AC17" i="7" s="1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C30" i="9" s="1"/>
  <c r="AB29" i="9"/>
  <c r="AQ29" i="9" s="1"/>
  <c r="AA29" i="9"/>
  <c r="AB28" i="9"/>
  <c r="AA28" i="9"/>
  <c r="AC28" i="9" s="1"/>
  <c r="AB27" i="9"/>
  <c r="AA27" i="9"/>
  <c r="N19" i="9" l="1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AR18" i="6" s="1"/>
  <c r="S20" i="6"/>
  <c r="W20" i="6"/>
  <c r="Y44" i="12"/>
  <c r="AQ42" i="12"/>
  <c r="AI43" i="12"/>
  <c r="AM43" i="12"/>
  <c r="AC29" i="12"/>
  <c r="AI31" i="12"/>
  <c r="AC28" i="12"/>
  <c r="W32" i="12"/>
  <c r="AL32" i="12" s="1"/>
  <c r="AQ29" i="12"/>
  <c r="AC27" i="12"/>
  <c r="S32" i="12"/>
  <c r="AG19" i="12"/>
  <c r="AO19" i="12"/>
  <c r="W20" i="12"/>
  <c r="AL20" i="12" s="1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Q30" i="11"/>
  <c r="AO19" i="11"/>
  <c r="N42" i="10"/>
  <c r="AR42" i="10" s="1"/>
  <c r="J32" i="10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AH20" i="7" s="1"/>
  <c r="N16" i="7"/>
  <c r="N39" i="4"/>
  <c r="B44" i="4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L20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R16" i="7" s="1"/>
  <c r="AP17" i="7"/>
  <c r="AF19" i="7"/>
  <c r="AJ19" i="7"/>
  <c r="AN19" i="7"/>
  <c r="S20" i="7"/>
  <c r="AC20" i="7" s="1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R17" i="14" s="1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F32" i="4"/>
  <c r="AN31" i="4"/>
  <c r="AR30" i="17"/>
  <c r="AH31" i="17"/>
  <c r="AL31" i="17"/>
  <c r="AP27" i="16"/>
  <c r="AM31" i="16"/>
  <c r="AR28" i="15"/>
  <c r="AG31" i="15"/>
  <c r="AK31" i="15"/>
  <c r="AQ27" i="14"/>
  <c r="AP29" i="14"/>
  <c r="AQ30" i="14"/>
  <c r="AH31" i="14"/>
  <c r="AL31" i="14"/>
  <c r="AR28" i="11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C32" i="15" s="1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AC32" i="9" s="1"/>
  <c r="W32" i="9"/>
  <c r="AL32" i="9" s="1"/>
  <c r="AL31" i="9"/>
  <c r="AQ29" i="8"/>
  <c r="AG31" i="8"/>
  <c r="AK31" i="8"/>
  <c r="AO31" i="8"/>
  <c r="AQ39" i="11"/>
  <c r="AR40" i="9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F44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H44" i="9"/>
  <c r="AL43" i="9"/>
  <c r="Q44" i="9"/>
  <c r="Y44" i="9"/>
  <c r="AQ39" i="8"/>
  <c r="AP41" i="8"/>
  <c r="AI43" i="8"/>
  <c r="AM43" i="8"/>
  <c r="AR41" i="14"/>
  <c r="AP40" i="12"/>
  <c r="AP41" i="9"/>
  <c r="AR40" i="17"/>
  <c r="AR41" i="17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AR41" i="7" s="1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N43" i="8"/>
  <c r="AR39" i="7"/>
  <c r="AP39" i="4"/>
  <c r="H44" i="16"/>
  <c r="AL44" i="16" s="1"/>
  <c r="AQ40" i="14"/>
  <c r="F44" i="11"/>
  <c r="AJ44" i="11" s="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AF20" i="12" s="1"/>
  <c r="D20" i="9"/>
  <c r="AH20" i="9" s="1"/>
  <c r="N15" i="8"/>
  <c r="B20" i="8"/>
  <c r="J20" i="8"/>
  <c r="AN20" i="8" s="1"/>
  <c r="AN19" i="17"/>
  <c r="F20" i="16"/>
  <c r="N18" i="7"/>
  <c r="AR18" i="7" s="1"/>
  <c r="F20" i="7"/>
  <c r="AJ20" i="7" s="1"/>
  <c r="H20" i="16"/>
  <c r="F20" i="14"/>
  <c r="AJ20" i="14" s="1"/>
  <c r="H20" i="12"/>
  <c r="D20" i="16"/>
  <c r="AQ16" i="15"/>
  <c r="N18" i="15"/>
  <c r="N18" i="11"/>
  <c r="D20" i="11"/>
  <c r="AH20" i="11" s="1"/>
  <c r="H20" i="11"/>
  <c r="AL20" i="11" s="1"/>
  <c r="AP16" i="10"/>
  <c r="AQ18" i="10"/>
  <c r="AP18" i="6"/>
  <c r="AH19" i="6"/>
  <c r="AQ18" i="12"/>
  <c r="N17" i="9"/>
  <c r="AR17" i="9" s="1"/>
  <c r="N18" i="9"/>
  <c r="AR18" i="9" s="1"/>
  <c r="AP18" i="9"/>
  <c r="AJ19" i="9"/>
  <c r="AP15" i="8"/>
  <c r="AR17" i="8"/>
  <c r="D20" i="8"/>
  <c r="AP16" i="16"/>
  <c r="AN19" i="16"/>
  <c r="Y20" i="16"/>
  <c r="AQ17" i="16"/>
  <c r="AO19" i="16"/>
  <c r="AR16" i="17"/>
  <c r="AR30" i="4"/>
  <c r="AH20" i="14"/>
  <c r="D44" i="7"/>
  <c r="AI19" i="4"/>
  <c r="H20" i="4"/>
  <c r="H44" i="4"/>
  <c r="AP39" i="17"/>
  <c r="S20" i="16"/>
  <c r="AP28" i="16"/>
  <c r="N28" i="16"/>
  <c r="AR28" i="16" s="1"/>
  <c r="AR41" i="16"/>
  <c r="S20" i="14"/>
  <c r="N32" i="14"/>
  <c r="N17" i="7"/>
  <c r="AR17" i="7" s="1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R41" i="6"/>
  <c r="AO43" i="12"/>
  <c r="AC42" i="8"/>
  <c r="AP42" i="8"/>
  <c r="AF44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AJ32" i="14"/>
  <c r="N29" i="9"/>
  <c r="AR29" i="9" s="1"/>
  <c r="J32" i="7"/>
  <c r="AN32" i="7" s="1"/>
  <c r="Q44" i="7"/>
  <c r="N27" i="4"/>
  <c r="AO31" i="17"/>
  <c r="AC16" i="15"/>
  <c r="AR16" i="15" s="1"/>
  <c r="AL20" i="15"/>
  <c r="AP17" i="14"/>
  <c r="AP42" i="14"/>
  <c r="N42" i="14"/>
  <c r="AR42" i="14" s="1"/>
  <c r="AG31" i="11"/>
  <c r="AP15" i="7"/>
  <c r="AF32" i="12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AC32" i="11" s="1"/>
  <c r="B20" i="7"/>
  <c r="AQ41" i="4"/>
  <c r="AQ30" i="12"/>
  <c r="AC30" i="12"/>
  <c r="AR30" i="12" s="1"/>
  <c r="J20" i="7"/>
  <c r="AN20" i="7" s="1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20" i="9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R27" i="14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J44" i="16"/>
  <c r="AF20" i="15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N32" i="10"/>
  <c r="AP39" i="10"/>
  <c r="Q44" i="10"/>
  <c r="AC44" i="10" s="1"/>
  <c r="AQ16" i="12"/>
  <c r="AC16" i="12"/>
  <c r="AR16" i="12" s="1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N15" i="11"/>
  <c r="AR15" i="11" s="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R30" i="11" s="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AL32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F32" i="10"/>
  <c r="AO31" i="10"/>
  <c r="B44" i="10"/>
  <c r="AP28" i="6"/>
  <c r="N28" i="6"/>
  <c r="AR28" i="6" s="1"/>
  <c r="AN20" i="12"/>
  <c r="AK19" i="12"/>
  <c r="AH19" i="8"/>
  <c r="D20" i="17"/>
  <c r="AH20" i="17" s="1"/>
  <c r="H32" i="17"/>
  <c r="AL32" i="17" s="1"/>
  <c r="N18" i="16"/>
  <c r="D20" i="15"/>
  <c r="H32" i="15"/>
  <c r="AL32" i="15" s="1"/>
  <c r="N40" i="15"/>
  <c r="N18" i="14"/>
  <c r="AR18" i="14" s="1"/>
  <c r="Y20" i="11"/>
  <c r="AN20" i="11" s="1"/>
  <c r="N18" i="10"/>
  <c r="AR18" i="10" s="1"/>
  <c r="AN19" i="10"/>
  <c r="AJ44" i="10"/>
  <c r="AP40" i="6"/>
  <c r="AG43" i="6"/>
  <c r="AM19" i="12"/>
  <c r="AJ31" i="8"/>
  <c r="AN44" i="8"/>
  <c r="AL43" i="8"/>
  <c r="F20" i="17"/>
  <c r="AF43" i="16"/>
  <c r="F20" i="15"/>
  <c r="AJ20" i="15" s="1"/>
  <c r="AP42" i="11"/>
  <c r="N42" i="11"/>
  <c r="AR42" i="11" s="1"/>
  <c r="U32" i="6"/>
  <c r="AO43" i="9"/>
  <c r="J44" i="9"/>
  <c r="AN44" i="9" s="1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H44" i="12" s="1"/>
  <c r="AP40" i="9"/>
  <c r="H44" i="9"/>
  <c r="Q20" i="8"/>
  <c r="AP27" i="10"/>
  <c r="AF31" i="10"/>
  <c r="AP41" i="10"/>
  <c r="J20" i="6"/>
  <c r="AN20" i="6" s="1"/>
  <c r="N15" i="12"/>
  <c r="AR15" i="12" s="1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N16" i="6"/>
  <c r="AR16" i="6" s="1"/>
  <c r="N30" i="6"/>
  <c r="AR30" i="6" s="1"/>
  <c r="D32" i="12"/>
  <c r="H44" i="12"/>
  <c r="AL44" i="12" s="1"/>
  <c r="AP17" i="9"/>
  <c r="AF31" i="9"/>
  <c r="N27" i="8"/>
  <c r="AR27" i="8" s="1"/>
  <c r="N41" i="8"/>
  <c r="AR41" i="8" s="1"/>
  <c r="AF43" i="8"/>
  <c r="Q20" i="11"/>
  <c r="N39" i="11"/>
  <c r="N17" i="10"/>
  <c r="AR17" i="10" s="1"/>
  <c r="AF19" i="10"/>
  <c r="F32" i="10"/>
  <c r="J44" i="10"/>
  <c r="AN44" i="10" s="1"/>
  <c r="Q20" i="6"/>
  <c r="N39" i="6"/>
  <c r="AR39" i="6" s="1"/>
  <c r="N17" i="12"/>
  <c r="AR17" i="12" s="1"/>
  <c r="AF19" i="12"/>
  <c r="F32" i="12"/>
  <c r="AJ32" i="12" s="1"/>
  <c r="J44" i="12"/>
  <c r="AN44" i="12" s="1"/>
  <c r="D32" i="9"/>
  <c r="AH32" i="9" s="1"/>
  <c r="D44" i="8"/>
  <c r="AH44" i="8" s="1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R15" i="9" s="1"/>
  <c r="AF19" i="9"/>
  <c r="AR39" i="16" l="1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<sst xmlns="http://schemas.openxmlformats.org/spreadsheetml/2006/main" count="3300" uniqueCount="40">
  <si>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</si>
  <si>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</si>
  <si>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</si>
  <si>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</si>
  <si>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</si>
  <si>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</si>
  <si>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</si>
  <si>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</si>
  <si>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</si>
  <si>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</si>
  <si>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</si>
  <si>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</si>
  <si>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</si>
  <si>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</si>
  <si>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</si>
  <si>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</si>
  <si>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</si>
  <si>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</si>
  <si>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</si>
  <si>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</si>
  <si>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</si>
  <si>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</si>
  <si>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</si>
  <si>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</si>
  <si>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</si>
  <si>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</si>
  <si>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</si>
  <si>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</si>
  <si>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</si>
  <si>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</si>
  <si>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</si>
  <si>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</si>
  <si>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</si>
  <si>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</si>
  <si>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</si>
  <si>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</si>
  <si>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</si>
  <si>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</si>
  <si>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</si>
  <si>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2023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</si>
</sst>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6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30693829.999999996</v>
      </c>
      <c r="C15" s="2"/>
      <c r="D15" s="2">
        <v>5575380</v>
      </c>
      <c r="E15" s="2"/>
      <c r="F15" s="2">
        <v>0</v>
      </c>
      <c r="G15" s="2"/>
      <c r="H15" s="2">
        <v>25846259.999999996</v>
      </c>
      <c r="I15" s="2"/>
      <c r="J15" s="2">
        <v>0</v>
      </c>
      <c r="K15" s="2"/>
      <c r="L15" s="1">
        <f t="shared" ref="L15:M18" si="0">B15+D15+F15+H15+J15</f>
        <v>62115470</v>
      </c>
      <c r="M15" s="14">
        <f t="shared" si="0"/>
        <v>0</v>
      </c>
      <c r="N15" s="13">
        <f>L15+M15</f>
        <v>62115470</v>
      </c>
      <c r="P15" s="3" t="s">
        <v>12</v>
      </c>
      <c r="Q15" s="2">
        <v>3997</v>
      </c>
      <c r="R15" s="2">
        <v>0</v>
      </c>
      <c r="S15" s="2">
        <v>1144</v>
      </c>
      <c r="T15" s="2">
        <v>0</v>
      </c>
      <c r="U15" s="2">
        <v>173</v>
      </c>
      <c r="V15" s="2">
        <v>0</v>
      </c>
      <c r="W15" s="2">
        <v>6035</v>
      </c>
      <c r="X15" s="2">
        <v>0</v>
      </c>
      <c r="Y15" s="2">
        <v>216</v>
      </c>
      <c r="Z15" s="2">
        <v>0</v>
      </c>
      <c r="AA15" s="1">
        <f t="shared" ref="AA15:AB18" si="1">Q15+S15+U15+W15+Y15</f>
        <v>11565</v>
      </c>
      <c r="AB15" s="14">
        <f t="shared" si="1"/>
        <v>0</v>
      </c>
      <c r="AC15" s="13">
        <f>AA15+AB15</f>
        <v>11565</v>
      </c>
      <c r="AE15" s="3" t="s">
        <v>12</v>
      </c>
      <c r="AF15" s="2">
        <f t="shared" ref="AF15:AR18" si="2">IFERROR(B15/Q15, "N.A.")</f>
        <v>7679.2169126845129</v>
      </c>
      <c r="AG15" s="2" t="str">
        <f t="shared" si="2"/>
        <v>N.A.</v>
      </c>
      <c r="AH15" s="2">
        <f t="shared" si="2"/>
        <v>4873.5839160839159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4282.7274233637108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5370.9874621703411</v>
      </c>
      <c r="AQ15" s="16" t="str">
        <f t="shared" si="2"/>
        <v>N.A.</v>
      </c>
      <c r="AR15" s="13">
        <f t="shared" si="2"/>
        <v>5370.9874621703411</v>
      </c>
    </row>
    <row r="16" spans="1:44" ht="15" customHeight="1" thickBot="1" x14ac:dyDescent="0.3">
      <c r="A16" s="3" t="s">
        <v>13</v>
      </c>
      <c r="B16" s="2">
        <v>10269690.000000002</v>
      </c>
      <c r="C16" s="2">
        <v>15495480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10269690.000000002</v>
      </c>
      <c r="M16" s="14">
        <f t="shared" si="0"/>
        <v>15495480</v>
      </c>
      <c r="N16" s="13">
        <f>L16+M16</f>
        <v>25765170</v>
      </c>
      <c r="P16" s="3" t="s">
        <v>13</v>
      </c>
      <c r="Q16" s="2">
        <v>1760</v>
      </c>
      <c r="R16" s="2">
        <v>3432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1760</v>
      </c>
      <c r="AB16" s="14">
        <f t="shared" si="1"/>
        <v>3432</v>
      </c>
      <c r="AC16" s="13">
        <f>AA16+AB16</f>
        <v>5192</v>
      </c>
      <c r="AE16" s="3" t="s">
        <v>13</v>
      </c>
      <c r="AF16" s="2">
        <f t="shared" si="2"/>
        <v>5835.0511363636379</v>
      </c>
      <c r="AG16" s="2">
        <f t="shared" si="2"/>
        <v>4515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5835.0511363636379</v>
      </c>
      <c r="AQ16" s="16">
        <f t="shared" si="2"/>
        <v>4515</v>
      </c>
      <c r="AR16" s="13">
        <f t="shared" si="2"/>
        <v>4962.474961479199</v>
      </c>
    </row>
    <row r="17" spans="1:44" ht="15" customHeight="1" thickBot="1" x14ac:dyDescent="0.3">
      <c r="A17" s="3" t="s">
        <v>14</v>
      </c>
      <c r="B17" s="2">
        <v>41342659.999999985</v>
      </c>
      <c r="C17" s="2">
        <v>163028069.99999994</v>
      </c>
      <c r="D17" s="2">
        <v>11550660</v>
      </c>
      <c r="E17" s="2">
        <v>6735950</v>
      </c>
      <c r="F17" s="2"/>
      <c r="G17" s="2">
        <v>6804649.9999999991</v>
      </c>
      <c r="H17" s="2"/>
      <c r="I17" s="2">
        <v>23287390</v>
      </c>
      <c r="J17" s="2">
        <v>0</v>
      </c>
      <c r="K17" s="2"/>
      <c r="L17" s="1">
        <f t="shared" si="0"/>
        <v>52893319.999999985</v>
      </c>
      <c r="M17" s="14">
        <f t="shared" si="0"/>
        <v>199856059.99999994</v>
      </c>
      <c r="N17" s="13">
        <f>L17+M17</f>
        <v>252749379.99999994</v>
      </c>
      <c r="P17" s="3" t="s">
        <v>14</v>
      </c>
      <c r="Q17" s="2">
        <v>8053</v>
      </c>
      <c r="R17" s="2">
        <v>25920</v>
      </c>
      <c r="S17" s="2">
        <v>1947</v>
      </c>
      <c r="T17" s="2">
        <v>482</v>
      </c>
      <c r="U17" s="2">
        <v>0</v>
      </c>
      <c r="V17" s="2">
        <v>1533</v>
      </c>
      <c r="W17" s="2">
        <v>0</v>
      </c>
      <c r="X17" s="2">
        <v>3424</v>
      </c>
      <c r="Y17" s="2">
        <v>722</v>
      </c>
      <c r="Z17" s="2">
        <v>0</v>
      </c>
      <c r="AA17" s="1">
        <f t="shared" si="1"/>
        <v>10722</v>
      </c>
      <c r="AB17" s="14">
        <f t="shared" si="1"/>
        <v>31359</v>
      </c>
      <c r="AC17" s="13">
        <f>AA17+AB17</f>
        <v>42081</v>
      </c>
      <c r="AE17" s="3" t="s">
        <v>14</v>
      </c>
      <c r="AF17" s="2">
        <f t="shared" si="2"/>
        <v>5133.8209362970301</v>
      </c>
      <c r="AG17" s="2">
        <f t="shared" si="2"/>
        <v>6289.6631944444425</v>
      </c>
      <c r="AH17" s="2">
        <f t="shared" si="2"/>
        <v>5932.5423728813557</v>
      </c>
      <c r="AI17" s="2">
        <f t="shared" si="2"/>
        <v>13975</v>
      </c>
      <c r="AJ17" s="2" t="str">
        <f t="shared" si="2"/>
        <v>N.A.</v>
      </c>
      <c r="AK17" s="2">
        <f t="shared" si="2"/>
        <v>4438.780169602087</v>
      </c>
      <c r="AL17" s="2" t="str">
        <f t="shared" si="2"/>
        <v>N.A.</v>
      </c>
      <c r="AM17" s="2">
        <f t="shared" si="2"/>
        <v>6801.2237149532712</v>
      </c>
      <c r="AN17" s="2">
        <f t="shared" si="2"/>
        <v>0</v>
      </c>
      <c r="AO17" s="2" t="str">
        <f t="shared" si="2"/>
        <v>N.A.</v>
      </c>
      <c r="AP17" s="15">
        <f t="shared" si="2"/>
        <v>4933.1579929117688</v>
      </c>
      <c r="AQ17" s="16">
        <f t="shared" si="2"/>
        <v>6373.1643228419252</v>
      </c>
      <c r="AR17" s="13">
        <f t="shared" si="2"/>
        <v>6006.2588816805674</v>
      </c>
    </row>
    <row r="18" spans="1:44" ht="15" customHeight="1" thickBot="1" x14ac:dyDescent="0.3">
      <c r="A18" s="3" t="s">
        <v>15</v>
      </c>
      <c r="B18" s="2"/>
      <c r="C18" s="2"/>
      <c r="D18" s="2">
        <v>743040</v>
      </c>
      <c r="E18" s="2"/>
      <c r="F18" s="2"/>
      <c r="G18" s="2"/>
      <c r="H18" s="2"/>
      <c r="I18" s="2"/>
      <c r="J18" s="2"/>
      <c r="K18" s="2"/>
      <c r="L18" s="1">
        <f t="shared" si="0"/>
        <v>743040</v>
      </c>
      <c r="M18" s="14">
        <f t="shared" si="0"/>
        <v>0</v>
      </c>
      <c r="N18" s="13">
        <f>L18+M18</f>
        <v>743040</v>
      </c>
      <c r="P18" s="3" t="s">
        <v>15</v>
      </c>
      <c r="Q18" s="2">
        <v>0</v>
      </c>
      <c r="R18" s="2">
        <v>0</v>
      </c>
      <c r="S18" s="2">
        <v>472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472</v>
      </c>
      <c r="AB18" s="14">
        <f t="shared" si="1"/>
        <v>0</v>
      </c>
      <c r="AC18" s="22">
        <f>AA18+AB18</f>
        <v>472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1574.2372881355932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1574.2372881355932</v>
      </c>
      <c r="AQ18" s="16" t="str">
        <f t="shared" si="2"/>
        <v>N.A.</v>
      </c>
      <c r="AR18" s="13">
        <f t="shared" si="2"/>
        <v>1574.2372881355932</v>
      </c>
    </row>
    <row r="19" spans="1:44" ht="15" customHeight="1" thickBot="1" x14ac:dyDescent="0.3">
      <c r="A19" s="4" t="s">
        <v>16</v>
      </c>
      <c r="B19" s="2">
        <f t="shared" ref="B19:K19" si="3">SUM(B15:B18)</f>
        <v>82306179.999999985</v>
      </c>
      <c r="C19" s="2">
        <f t="shared" si="3"/>
        <v>178523549.99999994</v>
      </c>
      <c r="D19" s="2">
        <f t="shared" si="3"/>
        <v>17869080</v>
      </c>
      <c r="E19" s="2">
        <f t="shared" si="3"/>
        <v>6735950</v>
      </c>
      <c r="F19" s="2">
        <f t="shared" si="3"/>
        <v>0</v>
      </c>
      <c r="G19" s="2">
        <f t="shared" si="3"/>
        <v>6804649.9999999991</v>
      </c>
      <c r="H19" s="2">
        <f t="shared" si="3"/>
        <v>25846259.999999996</v>
      </c>
      <c r="I19" s="2">
        <f t="shared" si="3"/>
        <v>23287390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126021519.99999999</v>
      </c>
      <c r="M19" s="14">
        <f t="shared" ref="M19" si="5">C19+E19+G19+I19+K19</f>
        <v>215351539.99999994</v>
      </c>
      <c r="N19" s="22">
        <f>L19+M19</f>
        <v>341373059.99999994</v>
      </c>
      <c r="P19" s="4" t="s">
        <v>16</v>
      </c>
      <c r="Q19" s="2">
        <f t="shared" ref="Q19:Z19" si="6">SUM(Q15:Q18)</f>
        <v>13810</v>
      </c>
      <c r="R19" s="2">
        <f t="shared" si="6"/>
        <v>29352</v>
      </c>
      <c r="S19" s="2">
        <f t="shared" si="6"/>
        <v>3563</v>
      </c>
      <c r="T19" s="2">
        <f t="shared" si="6"/>
        <v>482</v>
      </c>
      <c r="U19" s="2">
        <f t="shared" si="6"/>
        <v>173</v>
      </c>
      <c r="V19" s="2">
        <f t="shared" si="6"/>
        <v>1533</v>
      </c>
      <c r="W19" s="2">
        <f t="shared" si="6"/>
        <v>6035</v>
      </c>
      <c r="X19" s="2">
        <f t="shared" si="6"/>
        <v>3424</v>
      </c>
      <c r="Y19" s="2">
        <f t="shared" si="6"/>
        <v>938</v>
      </c>
      <c r="Z19" s="2">
        <f t="shared" si="6"/>
        <v>0</v>
      </c>
      <c r="AA19" s="1">
        <f t="shared" ref="AA19" si="7">Q19+S19+U19+W19+Y19</f>
        <v>24519</v>
      </c>
      <c r="AB19" s="14">
        <f t="shared" ref="AB19" si="8">R19+T19+V19+X19+Z19</f>
        <v>34791</v>
      </c>
      <c r="AC19" s="13">
        <f>AA19+AB19</f>
        <v>59310</v>
      </c>
      <c r="AE19" s="4" t="s">
        <v>16</v>
      </c>
      <c r="AF19" s="2">
        <f t="shared" ref="AF19:AO19" si="9">IFERROR(B19/Q19, "N.A.")</f>
        <v>5959.8971759594488</v>
      </c>
      <c r="AG19" s="2">
        <f t="shared" si="9"/>
        <v>6082.1596484055581</v>
      </c>
      <c r="AH19" s="2">
        <f t="shared" si="9"/>
        <v>5015.1782206006174</v>
      </c>
      <c r="AI19" s="2">
        <f t="shared" si="9"/>
        <v>13975</v>
      </c>
      <c r="AJ19" s="2">
        <f t="shared" si="9"/>
        <v>0</v>
      </c>
      <c r="AK19" s="2">
        <f t="shared" si="9"/>
        <v>4438.780169602087</v>
      </c>
      <c r="AL19" s="2">
        <f t="shared" si="9"/>
        <v>4282.7274233637108</v>
      </c>
      <c r="AM19" s="2">
        <f t="shared" si="9"/>
        <v>6801.2237149532712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5139.7495819568494</v>
      </c>
      <c r="AQ19" s="16">
        <f t="shared" ref="AQ19" si="11">IFERROR(M19/AB19, "N.A.")</f>
        <v>6189.8634704377555</v>
      </c>
      <c r="AR19" s="13">
        <f t="shared" ref="AR19" si="12">IFERROR(N19/AC19, "N.A.")</f>
        <v>5755.7420333839136</v>
      </c>
    </row>
    <row r="20" spans="1:44" ht="15" customHeight="1" thickBot="1" x14ac:dyDescent="0.3">
      <c r="A20" s="5" t="s">
        <v>0</v>
      </c>
      <c r="B20" s="46">
        <f>B19+C19</f>
        <v>260829729.99999994</v>
      </c>
      <c r="C20" s="47"/>
      <c r="D20" s="46">
        <f>D19+E19</f>
        <v>24605030</v>
      </c>
      <c r="E20" s="47"/>
      <c r="F20" s="46">
        <f>F19+G19</f>
        <v>6804649.9999999991</v>
      </c>
      <c r="G20" s="47"/>
      <c r="H20" s="46">
        <f>H19+I19</f>
        <v>49133650</v>
      </c>
      <c r="I20" s="47"/>
      <c r="J20" s="46">
        <f>J19+K19</f>
        <v>0</v>
      </c>
      <c r="K20" s="47"/>
      <c r="L20" s="46">
        <f>L19+M19</f>
        <v>341373059.99999994</v>
      </c>
      <c r="M20" s="50"/>
      <c r="N20" s="23">
        <f>B20+D20+F20+H20+J20</f>
        <v>341373059.99999994</v>
      </c>
      <c r="P20" s="5" t="s">
        <v>0</v>
      </c>
      <c r="Q20" s="46">
        <f>Q19+R19</f>
        <v>43162</v>
      </c>
      <c r="R20" s="47"/>
      <c r="S20" s="46">
        <f>S19+T19</f>
        <v>4045</v>
      </c>
      <c r="T20" s="47"/>
      <c r="U20" s="46">
        <f>U19+V19</f>
        <v>1706</v>
      </c>
      <c r="V20" s="47"/>
      <c r="W20" s="46">
        <f>W19+X19</f>
        <v>9459</v>
      </c>
      <c r="X20" s="47"/>
      <c r="Y20" s="46">
        <f>Y19+Z19</f>
        <v>938</v>
      </c>
      <c r="Z20" s="47"/>
      <c r="AA20" s="46">
        <f>AA19+AB19</f>
        <v>59310</v>
      </c>
      <c r="AB20" s="47"/>
      <c r="AC20" s="24">
        <f>Q20+S20+U20+W20+Y20</f>
        <v>59310</v>
      </c>
      <c r="AE20" s="5" t="s">
        <v>0</v>
      </c>
      <c r="AF20" s="48">
        <f>IFERROR(B20/Q20,"N.A.")</f>
        <v>6043.0408692831643</v>
      </c>
      <c r="AG20" s="49"/>
      <c r="AH20" s="48">
        <f>IFERROR(D20/S20,"N.A.")</f>
        <v>6082.8257107540176</v>
      </c>
      <c r="AI20" s="49"/>
      <c r="AJ20" s="48">
        <f>IFERROR(F20/U20,"N.A.")</f>
        <v>3988.657678780773</v>
      </c>
      <c r="AK20" s="49"/>
      <c r="AL20" s="48">
        <f>IFERROR(H20/W20,"N.A.")</f>
        <v>5194.3810127920497</v>
      </c>
      <c r="AM20" s="49"/>
      <c r="AN20" s="48">
        <f>IFERROR(J20/Y20,"N.A.")</f>
        <v>0</v>
      </c>
      <c r="AO20" s="49"/>
      <c r="AP20" s="48">
        <f>IFERROR(L20/AA20,"N.A.")</f>
        <v>5755.7420333839136</v>
      </c>
      <c r="AQ20" s="49"/>
      <c r="AR20" s="17">
        <f>IFERROR(N20/AC20, "N.A.")</f>
        <v>5755.7420333839136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28487930</v>
      </c>
      <c r="C27" s="2"/>
      <c r="D27" s="2">
        <v>5575380</v>
      </c>
      <c r="E27" s="2"/>
      <c r="F27" s="2"/>
      <c r="G27" s="2"/>
      <c r="H27" s="2">
        <v>10180680</v>
      </c>
      <c r="I27" s="2"/>
      <c r="J27" s="2"/>
      <c r="K27" s="2"/>
      <c r="L27" s="1">
        <f t="shared" ref="L27:M30" si="13">B27+D27+F27+H27+J27</f>
        <v>44243990</v>
      </c>
      <c r="M27" s="14">
        <f t="shared" si="13"/>
        <v>0</v>
      </c>
      <c r="N27" s="13">
        <f>L27+M27</f>
        <v>44243990</v>
      </c>
      <c r="P27" s="3" t="s">
        <v>12</v>
      </c>
      <c r="Q27" s="2">
        <v>3295</v>
      </c>
      <c r="R27" s="2">
        <v>0</v>
      </c>
      <c r="S27" s="2">
        <v>1144</v>
      </c>
      <c r="T27" s="2">
        <v>0</v>
      </c>
      <c r="U27" s="2">
        <v>0</v>
      </c>
      <c r="V27" s="2">
        <v>0</v>
      </c>
      <c r="W27" s="2">
        <v>1954</v>
      </c>
      <c r="X27" s="2">
        <v>0</v>
      </c>
      <c r="Y27" s="2">
        <v>0</v>
      </c>
      <c r="Z27" s="2">
        <v>0</v>
      </c>
      <c r="AA27" s="1">
        <f t="shared" ref="AA27:AB30" si="14">Q27+S27+U27+W27+Y27</f>
        <v>6393</v>
      </c>
      <c r="AB27" s="14">
        <f t="shared" si="14"/>
        <v>0</v>
      </c>
      <c r="AC27" s="13">
        <f>AA27+AB27</f>
        <v>6393</v>
      </c>
      <c r="AE27" s="3" t="s">
        <v>12</v>
      </c>
      <c r="AF27" s="2">
        <f t="shared" ref="AF27:AR30" si="15">IFERROR(B27/Q27, "N.A.")</f>
        <v>8645.8057663125946</v>
      </c>
      <c r="AG27" s="2" t="str">
        <f t="shared" si="15"/>
        <v>N.A.</v>
      </c>
      <c r="AH27" s="2">
        <f t="shared" si="15"/>
        <v>4873.5839160839159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5210.1740020470825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6920.6929454090414</v>
      </c>
      <c r="AQ27" s="16" t="str">
        <f t="shared" si="15"/>
        <v>N.A.</v>
      </c>
      <c r="AR27" s="13">
        <f t="shared" si="15"/>
        <v>6920.6929454090414</v>
      </c>
    </row>
    <row r="28" spans="1:44" ht="15" customHeight="1" thickBot="1" x14ac:dyDescent="0.3">
      <c r="A28" s="3" t="s">
        <v>13</v>
      </c>
      <c r="B28" s="2">
        <v>709500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709500</v>
      </c>
      <c r="M28" s="14">
        <f t="shared" si="13"/>
        <v>0</v>
      </c>
      <c r="N28" s="13">
        <f>L28+M28</f>
        <v>709500</v>
      </c>
      <c r="P28" s="3" t="s">
        <v>13</v>
      </c>
      <c r="Q28" s="2">
        <v>165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165</v>
      </c>
      <c r="AB28" s="14">
        <f t="shared" si="14"/>
        <v>0</v>
      </c>
      <c r="AC28" s="13">
        <f>AA28+AB28</f>
        <v>165</v>
      </c>
      <c r="AE28" s="3" t="s">
        <v>13</v>
      </c>
      <c r="AF28" s="2">
        <f t="shared" si="15"/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4300</v>
      </c>
      <c r="AQ28" s="16" t="str">
        <f t="shared" si="15"/>
        <v>N.A.</v>
      </c>
      <c r="AR28" s="13">
        <f t="shared" si="15"/>
        <v>4300</v>
      </c>
    </row>
    <row r="29" spans="1:44" ht="15" customHeight="1" thickBot="1" x14ac:dyDescent="0.3">
      <c r="A29" s="3" t="s">
        <v>14</v>
      </c>
      <c r="B29" s="2">
        <v>27341980</v>
      </c>
      <c r="C29" s="2">
        <v>91497399.999999985</v>
      </c>
      <c r="D29" s="2">
        <v>8833920</v>
      </c>
      <c r="E29" s="2">
        <v>3627050</v>
      </c>
      <c r="F29" s="2"/>
      <c r="G29" s="2">
        <v>6804649.9999999991</v>
      </c>
      <c r="H29" s="2"/>
      <c r="I29" s="2">
        <v>22249390</v>
      </c>
      <c r="J29" s="2">
        <v>0</v>
      </c>
      <c r="K29" s="2"/>
      <c r="L29" s="1">
        <f t="shared" si="13"/>
        <v>36175900</v>
      </c>
      <c r="M29" s="14">
        <f t="shared" si="13"/>
        <v>124178489.99999999</v>
      </c>
      <c r="N29" s="13">
        <f>L29+M29</f>
        <v>160354390</v>
      </c>
      <c r="P29" s="3" t="s">
        <v>14</v>
      </c>
      <c r="Q29" s="2">
        <v>4613</v>
      </c>
      <c r="R29" s="2">
        <v>12905</v>
      </c>
      <c r="S29" s="2">
        <v>1488</v>
      </c>
      <c r="T29" s="2">
        <v>241</v>
      </c>
      <c r="U29" s="2">
        <v>0</v>
      </c>
      <c r="V29" s="2">
        <v>1290</v>
      </c>
      <c r="W29" s="2">
        <v>0</v>
      </c>
      <c r="X29" s="2">
        <v>2529</v>
      </c>
      <c r="Y29" s="2">
        <v>165</v>
      </c>
      <c r="Z29" s="2">
        <v>0</v>
      </c>
      <c r="AA29" s="1">
        <f t="shared" si="14"/>
        <v>6266</v>
      </c>
      <c r="AB29" s="14">
        <f t="shared" si="14"/>
        <v>16965</v>
      </c>
      <c r="AC29" s="13">
        <f>AA29+AB29</f>
        <v>23231</v>
      </c>
      <c r="AE29" s="3" t="s">
        <v>14</v>
      </c>
      <c r="AF29" s="2">
        <f t="shared" si="15"/>
        <v>5927.1580316496857</v>
      </c>
      <c r="AG29" s="2">
        <f t="shared" si="15"/>
        <v>7090.0736148779533</v>
      </c>
      <c r="AH29" s="2">
        <f t="shared" si="15"/>
        <v>5936.7741935483873</v>
      </c>
      <c r="AI29" s="2">
        <f t="shared" si="15"/>
        <v>15050</v>
      </c>
      <c r="AJ29" s="2" t="str">
        <f t="shared" si="15"/>
        <v>N.A.</v>
      </c>
      <c r="AK29" s="2">
        <f t="shared" si="15"/>
        <v>5274.9224806201546</v>
      </c>
      <c r="AL29" s="2" t="str">
        <f t="shared" si="15"/>
        <v>N.A.</v>
      </c>
      <c r="AM29" s="2">
        <f t="shared" si="15"/>
        <v>8797.7026492684854</v>
      </c>
      <c r="AN29" s="2">
        <f t="shared" si="15"/>
        <v>0</v>
      </c>
      <c r="AO29" s="2" t="str">
        <f t="shared" si="15"/>
        <v>N.A.</v>
      </c>
      <c r="AP29" s="15">
        <f t="shared" si="15"/>
        <v>5773.36418767954</v>
      </c>
      <c r="AQ29" s="16">
        <f t="shared" si="15"/>
        <v>7319.6870026525194</v>
      </c>
      <c r="AR29" s="13">
        <f t="shared" si="15"/>
        <v>6902.6038483061429</v>
      </c>
    </row>
    <row r="30" spans="1:44" ht="15" customHeight="1" thickBot="1" x14ac:dyDescent="0.3">
      <c r="A30" s="3" t="s">
        <v>15</v>
      </c>
      <c r="B30" s="2"/>
      <c r="C30" s="2"/>
      <c r="D30" s="2">
        <v>743040</v>
      </c>
      <c r="E30" s="2"/>
      <c r="F30" s="2"/>
      <c r="G30" s="2"/>
      <c r="H30" s="2"/>
      <c r="I30" s="2"/>
      <c r="J30" s="2"/>
      <c r="K30" s="2"/>
      <c r="L30" s="1">
        <f t="shared" si="13"/>
        <v>743040</v>
      </c>
      <c r="M30" s="14">
        <f t="shared" si="13"/>
        <v>0</v>
      </c>
      <c r="N30" s="13">
        <f>L30+M30</f>
        <v>743040</v>
      </c>
      <c r="P30" s="3" t="s">
        <v>15</v>
      </c>
      <c r="Q30" s="2">
        <v>0</v>
      </c>
      <c r="R30" s="2">
        <v>0</v>
      </c>
      <c r="S30" s="2">
        <v>472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472</v>
      </c>
      <c r="AB30" s="14">
        <f t="shared" si="14"/>
        <v>0</v>
      </c>
      <c r="AC30" s="22">
        <f>AA30+AB30</f>
        <v>472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1574.2372881355932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1574.2372881355932</v>
      </c>
      <c r="AQ30" s="16" t="str">
        <f t="shared" si="15"/>
        <v>N.A.</v>
      </c>
      <c r="AR30" s="13">
        <f t="shared" si="15"/>
        <v>1574.2372881355932</v>
      </c>
    </row>
    <row r="31" spans="1:44" ht="15" customHeight="1" thickBot="1" x14ac:dyDescent="0.3">
      <c r="A31" s="4" t="s">
        <v>16</v>
      </c>
      <c r="B31" s="2">
        <f t="shared" ref="B31:K31" si="16">SUM(B27:B30)</f>
        <v>56539410</v>
      </c>
      <c r="C31" s="2">
        <f t="shared" si="16"/>
        <v>91497399.999999985</v>
      </c>
      <c r="D31" s="2">
        <f t="shared" si="16"/>
        <v>15152340</v>
      </c>
      <c r="E31" s="2">
        <f t="shared" si="16"/>
        <v>3627050</v>
      </c>
      <c r="F31" s="2">
        <f t="shared" si="16"/>
        <v>0</v>
      </c>
      <c r="G31" s="2">
        <f t="shared" si="16"/>
        <v>6804649.9999999991</v>
      </c>
      <c r="H31" s="2">
        <f t="shared" si="16"/>
        <v>10180680</v>
      </c>
      <c r="I31" s="2">
        <f t="shared" si="16"/>
        <v>22249390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81872430</v>
      </c>
      <c r="M31" s="14">
        <f t="shared" ref="M31" si="18">C31+E31+G31+I31+K31</f>
        <v>124178489.99999999</v>
      </c>
      <c r="N31" s="22">
        <f>L31+M31</f>
        <v>206050920</v>
      </c>
      <c r="P31" s="4" t="s">
        <v>16</v>
      </c>
      <c r="Q31" s="2">
        <f t="shared" ref="Q31:Z31" si="19">SUM(Q27:Q30)</f>
        <v>8073</v>
      </c>
      <c r="R31" s="2">
        <f t="shared" si="19"/>
        <v>12905</v>
      </c>
      <c r="S31" s="2">
        <f t="shared" si="19"/>
        <v>3104</v>
      </c>
      <c r="T31" s="2">
        <f t="shared" si="19"/>
        <v>241</v>
      </c>
      <c r="U31" s="2">
        <f t="shared" si="19"/>
        <v>0</v>
      </c>
      <c r="V31" s="2">
        <f t="shared" si="19"/>
        <v>1290</v>
      </c>
      <c r="W31" s="2">
        <f t="shared" si="19"/>
        <v>1954</v>
      </c>
      <c r="X31" s="2">
        <f t="shared" si="19"/>
        <v>2529</v>
      </c>
      <c r="Y31" s="2">
        <f t="shared" si="19"/>
        <v>165</v>
      </c>
      <c r="Z31" s="2">
        <f t="shared" si="19"/>
        <v>0</v>
      </c>
      <c r="AA31" s="1">
        <f t="shared" ref="AA31" si="20">Q31+S31+U31+W31+Y31</f>
        <v>13296</v>
      </c>
      <c r="AB31" s="14">
        <f t="shared" ref="AB31" si="21">R31+T31+V31+X31+Z31</f>
        <v>16965</v>
      </c>
      <c r="AC31" s="13">
        <f>AA31+AB31</f>
        <v>30261</v>
      </c>
      <c r="AE31" s="4" t="s">
        <v>16</v>
      </c>
      <c r="AF31" s="2">
        <f t="shared" ref="AF31:AO31" si="22">IFERROR(B31/Q31, "N.A.")</f>
        <v>7003.5191378669642</v>
      </c>
      <c r="AG31" s="2">
        <f t="shared" si="22"/>
        <v>7090.0736148779533</v>
      </c>
      <c r="AH31" s="2">
        <f t="shared" si="22"/>
        <v>4881.552835051546</v>
      </c>
      <c r="AI31" s="2">
        <f t="shared" si="22"/>
        <v>15050</v>
      </c>
      <c r="AJ31" s="2" t="str">
        <f t="shared" si="22"/>
        <v>N.A.</v>
      </c>
      <c r="AK31" s="2">
        <f t="shared" si="22"/>
        <v>5274.9224806201546</v>
      </c>
      <c r="AL31" s="2">
        <f t="shared" si="22"/>
        <v>5210.1740020470825</v>
      </c>
      <c r="AM31" s="2">
        <f t="shared" si="22"/>
        <v>8797.7026492684854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6157.673736462094</v>
      </c>
      <c r="AQ31" s="16">
        <f t="shared" ref="AQ31" si="24">IFERROR(M31/AB31, "N.A.")</f>
        <v>7319.6870026525194</v>
      </c>
      <c r="AR31" s="13">
        <f t="shared" ref="AR31" si="25">IFERROR(N31/AC31, "N.A.")</f>
        <v>6809.1246158421727</v>
      </c>
    </row>
    <row r="32" spans="1:44" ht="15" customHeight="1" thickBot="1" x14ac:dyDescent="0.3">
      <c r="A32" s="5" t="s">
        <v>0</v>
      </c>
      <c r="B32" s="46">
        <f>B31+C31</f>
        <v>148036810</v>
      </c>
      <c r="C32" s="47"/>
      <c r="D32" s="46">
        <f>D31+E31</f>
        <v>18779390</v>
      </c>
      <c r="E32" s="47"/>
      <c r="F32" s="46">
        <f>F31+G31</f>
        <v>6804649.9999999991</v>
      </c>
      <c r="G32" s="47"/>
      <c r="H32" s="46">
        <f>H31+I31</f>
        <v>32430070</v>
      </c>
      <c r="I32" s="47"/>
      <c r="J32" s="46">
        <f>J31+K31</f>
        <v>0</v>
      </c>
      <c r="K32" s="47"/>
      <c r="L32" s="46">
        <f>L31+M31</f>
        <v>206050920</v>
      </c>
      <c r="M32" s="50"/>
      <c r="N32" s="23">
        <f>B32+D32+F32+H32+J32</f>
        <v>206050920</v>
      </c>
      <c r="P32" s="5" t="s">
        <v>0</v>
      </c>
      <c r="Q32" s="46">
        <f>Q31+R31</f>
        <v>20978</v>
      </c>
      <c r="R32" s="47"/>
      <c r="S32" s="46">
        <f>S31+T31</f>
        <v>3345</v>
      </c>
      <c r="T32" s="47"/>
      <c r="U32" s="46">
        <f>U31+V31</f>
        <v>1290</v>
      </c>
      <c r="V32" s="47"/>
      <c r="W32" s="46">
        <f>W31+X31</f>
        <v>4483</v>
      </c>
      <c r="X32" s="47"/>
      <c r="Y32" s="46">
        <f>Y31+Z31</f>
        <v>165</v>
      </c>
      <c r="Z32" s="47"/>
      <c r="AA32" s="46">
        <f>AA31+AB31</f>
        <v>30261</v>
      </c>
      <c r="AB32" s="47"/>
      <c r="AC32" s="24">
        <f>Q32+S32+U32+W32+Y32</f>
        <v>30261</v>
      </c>
      <c r="AE32" s="5" t="s">
        <v>0</v>
      </c>
      <c r="AF32" s="48">
        <f>IFERROR(B32/Q32,"N.A.")</f>
        <v>7056.7647058823532</v>
      </c>
      <c r="AG32" s="49"/>
      <c r="AH32" s="48">
        <f>IFERROR(D32/S32,"N.A.")</f>
        <v>5614.1674140508221</v>
      </c>
      <c r="AI32" s="49"/>
      <c r="AJ32" s="48">
        <f>IFERROR(F32/U32,"N.A.")</f>
        <v>5274.9224806201546</v>
      </c>
      <c r="AK32" s="49"/>
      <c r="AL32" s="48">
        <f>IFERROR(H32/W32,"N.A.")</f>
        <v>7234.0107071157709</v>
      </c>
      <c r="AM32" s="49"/>
      <c r="AN32" s="48">
        <f>IFERROR(J32/Y32,"N.A.")</f>
        <v>0</v>
      </c>
      <c r="AO32" s="49"/>
      <c r="AP32" s="48">
        <f>IFERROR(L32/AA32,"N.A.")</f>
        <v>6809.1246158421727</v>
      </c>
      <c r="AQ32" s="49"/>
      <c r="AR32" s="17">
        <f>IFERROR(N32/AC32, "N.A.")</f>
        <v>6809.1246158421727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2205900</v>
      </c>
      <c r="C39" s="2"/>
      <c r="D39" s="2"/>
      <c r="E39" s="2"/>
      <c r="F39" s="2">
        <v>0</v>
      </c>
      <c r="G39" s="2"/>
      <c r="H39" s="2">
        <v>15665580</v>
      </c>
      <c r="I39" s="2"/>
      <c r="J39" s="2">
        <v>0</v>
      </c>
      <c r="K39" s="2"/>
      <c r="L39" s="1">
        <f t="shared" ref="L39:M42" si="26">B39+D39+F39+H39+J39</f>
        <v>17871480</v>
      </c>
      <c r="M39" s="14">
        <f t="shared" si="26"/>
        <v>0</v>
      </c>
      <c r="N39" s="13">
        <f>L39+M39</f>
        <v>17871480</v>
      </c>
      <c r="P39" s="3" t="s">
        <v>12</v>
      </c>
      <c r="Q39" s="2">
        <v>702</v>
      </c>
      <c r="R39" s="2">
        <v>0</v>
      </c>
      <c r="S39" s="2">
        <v>0</v>
      </c>
      <c r="T39" s="2">
        <v>0</v>
      </c>
      <c r="U39" s="2">
        <v>173</v>
      </c>
      <c r="V39" s="2">
        <v>0</v>
      </c>
      <c r="W39" s="2">
        <v>4081</v>
      </c>
      <c r="X39" s="2">
        <v>0</v>
      </c>
      <c r="Y39" s="2">
        <v>216</v>
      </c>
      <c r="Z39" s="2">
        <v>0</v>
      </c>
      <c r="AA39" s="1">
        <f t="shared" ref="AA39:AB42" si="27">Q39+S39+U39+W39+Y39</f>
        <v>5172</v>
      </c>
      <c r="AB39" s="14">
        <f t="shared" si="27"/>
        <v>0</v>
      </c>
      <c r="AC39" s="13">
        <f>AA39+AB39</f>
        <v>5172</v>
      </c>
      <c r="AE39" s="3" t="s">
        <v>12</v>
      </c>
      <c r="AF39" s="2">
        <f t="shared" ref="AF39:AR42" si="28">IFERROR(B39/Q39, "N.A.")</f>
        <v>3142.3076923076924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0</v>
      </c>
      <c r="AK39" s="2" t="str">
        <f t="shared" si="28"/>
        <v>N.A.</v>
      </c>
      <c r="AL39" s="2">
        <f t="shared" si="28"/>
        <v>3838.6620926243568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3455.4292343387469</v>
      </c>
      <c r="AQ39" s="16" t="str">
        <f t="shared" si="28"/>
        <v>N.A.</v>
      </c>
      <c r="AR39" s="13">
        <f t="shared" si="28"/>
        <v>3455.4292343387469</v>
      </c>
    </row>
    <row r="40" spans="1:44" ht="15" customHeight="1" thickBot="1" x14ac:dyDescent="0.3">
      <c r="A40" s="3" t="s">
        <v>13</v>
      </c>
      <c r="B40" s="2">
        <v>9560190</v>
      </c>
      <c r="C40" s="2">
        <v>15495480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9560190</v>
      </c>
      <c r="M40" s="14">
        <f t="shared" si="26"/>
        <v>15495480</v>
      </c>
      <c r="N40" s="13">
        <f>L40+M40</f>
        <v>25055670</v>
      </c>
      <c r="P40" s="3" t="s">
        <v>13</v>
      </c>
      <c r="Q40" s="2">
        <v>1595</v>
      </c>
      <c r="R40" s="2">
        <v>3432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1595</v>
      </c>
      <c r="AB40" s="14">
        <f t="shared" si="27"/>
        <v>3432</v>
      </c>
      <c r="AC40" s="13">
        <f>AA40+AB40</f>
        <v>5027</v>
      </c>
      <c r="AE40" s="3" t="s">
        <v>13</v>
      </c>
      <c r="AF40" s="2">
        <f t="shared" si="28"/>
        <v>5993.8495297805639</v>
      </c>
      <c r="AG40" s="2">
        <f t="shared" si="28"/>
        <v>4515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5993.8495297805639</v>
      </c>
      <c r="AQ40" s="16">
        <f t="shared" si="28"/>
        <v>4515</v>
      </c>
      <c r="AR40" s="13">
        <f t="shared" si="28"/>
        <v>4984.2192162323454</v>
      </c>
    </row>
    <row r="41" spans="1:44" ht="15" customHeight="1" thickBot="1" x14ac:dyDescent="0.3">
      <c r="A41" s="3" t="s">
        <v>14</v>
      </c>
      <c r="B41" s="2">
        <v>14000679.999999998</v>
      </c>
      <c r="C41" s="2">
        <v>71530670</v>
      </c>
      <c r="D41" s="2">
        <v>2716740</v>
      </c>
      <c r="E41" s="2">
        <v>3108900</v>
      </c>
      <c r="F41" s="2"/>
      <c r="G41" s="2">
        <v>0</v>
      </c>
      <c r="H41" s="2"/>
      <c r="I41" s="2">
        <v>1037999.9999999999</v>
      </c>
      <c r="J41" s="2">
        <v>0</v>
      </c>
      <c r="K41" s="2"/>
      <c r="L41" s="1">
        <f t="shared" si="26"/>
        <v>16717419.999999998</v>
      </c>
      <c r="M41" s="14">
        <f t="shared" si="26"/>
        <v>75677570</v>
      </c>
      <c r="N41" s="13">
        <f>L41+M41</f>
        <v>92394990</v>
      </c>
      <c r="P41" s="3" t="s">
        <v>14</v>
      </c>
      <c r="Q41" s="2">
        <v>3440</v>
      </c>
      <c r="R41" s="2">
        <v>13015</v>
      </c>
      <c r="S41" s="2">
        <v>459</v>
      </c>
      <c r="T41" s="2">
        <v>241</v>
      </c>
      <c r="U41" s="2">
        <v>0</v>
      </c>
      <c r="V41" s="2">
        <v>243</v>
      </c>
      <c r="W41" s="2">
        <v>0</v>
      </c>
      <c r="X41" s="2">
        <v>895</v>
      </c>
      <c r="Y41" s="2">
        <v>557</v>
      </c>
      <c r="Z41" s="2">
        <v>0</v>
      </c>
      <c r="AA41" s="1">
        <f t="shared" si="27"/>
        <v>4456</v>
      </c>
      <c r="AB41" s="14">
        <f t="shared" si="27"/>
        <v>14394</v>
      </c>
      <c r="AC41" s="13">
        <f>AA41+AB41</f>
        <v>18850</v>
      </c>
      <c r="AE41" s="3" t="s">
        <v>14</v>
      </c>
      <c r="AF41" s="2">
        <f t="shared" si="28"/>
        <v>4069.9651162790692</v>
      </c>
      <c r="AG41" s="2">
        <f t="shared" si="28"/>
        <v>5496.0176719170186</v>
      </c>
      <c r="AH41" s="2">
        <f t="shared" si="28"/>
        <v>5918.8235294117649</v>
      </c>
      <c r="AI41" s="2">
        <f t="shared" si="28"/>
        <v>12900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>
        <f t="shared" si="28"/>
        <v>1159.776536312849</v>
      </c>
      <c r="AN41" s="2">
        <f t="shared" si="28"/>
        <v>0</v>
      </c>
      <c r="AO41" s="2" t="str">
        <f t="shared" si="28"/>
        <v>N.A.</v>
      </c>
      <c r="AP41" s="15">
        <f t="shared" si="28"/>
        <v>3751.6651705565528</v>
      </c>
      <c r="AQ41" s="16">
        <f t="shared" si="28"/>
        <v>5257.5774628317358</v>
      </c>
      <c r="AR41" s="13">
        <f t="shared" si="28"/>
        <v>4901.5909814323604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25766770</v>
      </c>
      <c r="C43" s="2">
        <f t="shared" si="29"/>
        <v>87026150</v>
      </c>
      <c r="D43" s="2">
        <f t="shared" si="29"/>
        <v>2716740</v>
      </c>
      <c r="E43" s="2">
        <f t="shared" si="29"/>
        <v>3108900</v>
      </c>
      <c r="F43" s="2">
        <f t="shared" si="29"/>
        <v>0</v>
      </c>
      <c r="G43" s="2">
        <f t="shared" si="29"/>
        <v>0</v>
      </c>
      <c r="H43" s="2">
        <f t="shared" si="29"/>
        <v>15665580</v>
      </c>
      <c r="I43" s="2">
        <f t="shared" si="29"/>
        <v>1037999.9999999999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44149090</v>
      </c>
      <c r="M43" s="14">
        <f t="shared" ref="M43" si="31">C43+E43+G43+I43+K43</f>
        <v>91173050</v>
      </c>
      <c r="N43" s="22">
        <f>L43+M43</f>
        <v>135322140</v>
      </c>
      <c r="P43" s="4" t="s">
        <v>16</v>
      </c>
      <c r="Q43" s="2">
        <f t="shared" ref="Q43:Z43" si="32">SUM(Q39:Q42)</f>
        <v>5737</v>
      </c>
      <c r="R43" s="2">
        <f t="shared" si="32"/>
        <v>16447</v>
      </c>
      <c r="S43" s="2">
        <f t="shared" si="32"/>
        <v>459</v>
      </c>
      <c r="T43" s="2">
        <f t="shared" si="32"/>
        <v>241</v>
      </c>
      <c r="U43" s="2">
        <f t="shared" si="32"/>
        <v>173</v>
      </c>
      <c r="V43" s="2">
        <f t="shared" si="32"/>
        <v>243</v>
      </c>
      <c r="W43" s="2">
        <f t="shared" si="32"/>
        <v>4081</v>
      </c>
      <c r="X43" s="2">
        <f t="shared" si="32"/>
        <v>895</v>
      </c>
      <c r="Y43" s="2">
        <f t="shared" si="32"/>
        <v>773</v>
      </c>
      <c r="Z43" s="2">
        <f t="shared" si="32"/>
        <v>0</v>
      </c>
      <c r="AA43" s="1">
        <f t="shared" ref="AA43" si="33">Q43+S43+U43+W43+Y43</f>
        <v>11223</v>
      </c>
      <c r="AB43" s="14">
        <f t="shared" ref="AB43" si="34">R43+T43+V43+X43+Z43</f>
        <v>17826</v>
      </c>
      <c r="AC43" s="22">
        <f>AA43+AB43</f>
        <v>29049</v>
      </c>
      <c r="AE43" s="4" t="s">
        <v>16</v>
      </c>
      <c r="AF43" s="2">
        <f t="shared" ref="AF43:AO43" si="35">IFERROR(B43/Q43, "N.A.")</f>
        <v>4491.3317064667945</v>
      </c>
      <c r="AG43" s="2">
        <f t="shared" si="35"/>
        <v>5291.3084453091751</v>
      </c>
      <c r="AH43" s="2">
        <f t="shared" si="35"/>
        <v>5918.8235294117649</v>
      </c>
      <c r="AI43" s="2">
        <f t="shared" si="35"/>
        <v>12900</v>
      </c>
      <c r="AJ43" s="2">
        <f t="shared" si="35"/>
        <v>0</v>
      </c>
      <c r="AK43" s="2">
        <f t="shared" si="35"/>
        <v>0</v>
      </c>
      <c r="AL43" s="2">
        <f t="shared" si="35"/>
        <v>3838.6620926243568</v>
      </c>
      <c r="AM43" s="2">
        <f t="shared" si="35"/>
        <v>1159.776536312849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3933.804686803885</v>
      </c>
      <c r="AQ43" s="16">
        <f t="shared" ref="AQ43" si="37">IFERROR(M43/AB43, "N.A.")</f>
        <v>5114.6106810277124</v>
      </c>
      <c r="AR43" s="13">
        <f t="shared" ref="AR43" si="38">IFERROR(N43/AC43, "N.A.")</f>
        <v>4658.4095838066714</v>
      </c>
    </row>
    <row r="44" spans="1:44" ht="15" customHeight="1" thickBot="1" x14ac:dyDescent="0.3">
      <c r="A44" s="5" t="s">
        <v>0</v>
      </c>
      <c r="B44" s="46">
        <f>B43+C43</f>
        <v>112792920</v>
      </c>
      <c r="C44" s="47"/>
      <c r="D44" s="46">
        <f>D43+E43</f>
        <v>5825640</v>
      </c>
      <c r="E44" s="47"/>
      <c r="F44" s="46">
        <f>F43+G43</f>
        <v>0</v>
      </c>
      <c r="G44" s="47"/>
      <c r="H44" s="46">
        <f>H43+I43</f>
        <v>16703580</v>
      </c>
      <c r="I44" s="47"/>
      <c r="J44" s="46">
        <f>J43+K43</f>
        <v>0</v>
      </c>
      <c r="K44" s="47"/>
      <c r="L44" s="46">
        <f>L43+M43</f>
        <v>135322140</v>
      </c>
      <c r="M44" s="50"/>
      <c r="N44" s="23">
        <f>B44+D44+F44+H44+J44</f>
        <v>135322140</v>
      </c>
      <c r="P44" s="5" t="s">
        <v>0</v>
      </c>
      <c r="Q44" s="46">
        <f>Q43+R43</f>
        <v>22184</v>
      </c>
      <c r="R44" s="47"/>
      <c r="S44" s="46">
        <f>S43+T43</f>
        <v>700</v>
      </c>
      <c r="T44" s="47"/>
      <c r="U44" s="46">
        <f>U43+V43</f>
        <v>416</v>
      </c>
      <c r="V44" s="47"/>
      <c r="W44" s="46">
        <f>W43+X43</f>
        <v>4976</v>
      </c>
      <c r="X44" s="47"/>
      <c r="Y44" s="46">
        <f>Y43+Z43</f>
        <v>773</v>
      </c>
      <c r="Z44" s="47"/>
      <c r="AA44" s="46">
        <f>AA43+AB43</f>
        <v>29049</v>
      </c>
      <c r="AB44" s="50"/>
      <c r="AC44" s="23">
        <f>Q44+S44+U44+W44+Y44</f>
        <v>29049</v>
      </c>
      <c r="AE44" s="5" t="s">
        <v>0</v>
      </c>
      <c r="AF44" s="48">
        <f>IFERROR(B44/Q44,"N.A.")</f>
        <v>5084.426613775694</v>
      </c>
      <c r="AG44" s="49"/>
      <c r="AH44" s="48">
        <f>IFERROR(D44/S44,"N.A.")</f>
        <v>8322.3428571428576</v>
      </c>
      <c r="AI44" s="49"/>
      <c r="AJ44" s="48">
        <f>IFERROR(F44/U44,"N.A.")</f>
        <v>0</v>
      </c>
      <c r="AK44" s="49"/>
      <c r="AL44" s="48">
        <f>IFERROR(H44/W44,"N.A.")</f>
        <v>3356.8287781350482</v>
      </c>
      <c r="AM44" s="49"/>
      <c r="AN44" s="48">
        <f>IFERROR(J44/Y44,"N.A.")</f>
        <v>0</v>
      </c>
      <c r="AO44" s="49"/>
      <c r="AP44" s="48">
        <f>IFERROR(L44/AA44,"N.A.")</f>
        <v>4658.4095838066714</v>
      </c>
      <c r="AQ44" s="49"/>
      <c r="AR44" s="17">
        <f>IFERROR(N44/AC44, "N.A.")</f>
        <v>4658.4095838066714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5583550</v>
      </c>
      <c r="C15" s="2"/>
      <c r="D15" s="2"/>
      <c r="E15" s="2"/>
      <c r="F15" s="2">
        <v>0</v>
      </c>
      <c r="G15" s="2"/>
      <c r="H15" s="2">
        <v>11816916.000000004</v>
      </c>
      <c r="I15" s="2"/>
      <c r="J15" s="2">
        <v>0</v>
      </c>
      <c r="K15" s="2"/>
      <c r="L15" s="1">
        <f t="shared" ref="L15:M18" si="0">B15+D15+F15+H15+J15</f>
        <v>17400466.000000004</v>
      </c>
      <c r="M15" s="14">
        <f t="shared" si="0"/>
        <v>0</v>
      </c>
      <c r="N15" s="13">
        <f>L15+M15</f>
        <v>17400466.000000004</v>
      </c>
      <c r="P15" s="3" t="s">
        <v>12</v>
      </c>
      <c r="Q15" s="2">
        <v>371</v>
      </c>
      <c r="R15" s="2">
        <v>0</v>
      </c>
      <c r="S15" s="2">
        <v>0</v>
      </c>
      <c r="T15" s="2">
        <v>0</v>
      </c>
      <c r="U15" s="2">
        <v>474</v>
      </c>
      <c r="V15" s="2">
        <v>0</v>
      </c>
      <c r="W15" s="2">
        <v>5116</v>
      </c>
      <c r="X15" s="2">
        <v>0</v>
      </c>
      <c r="Y15" s="2">
        <v>371</v>
      </c>
      <c r="Z15" s="2">
        <v>0</v>
      </c>
      <c r="AA15" s="1">
        <f t="shared" ref="AA15:AB18" si="1">Q15+S15+U15+W15+Y15</f>
        <v>6332</v>
      </c>
      <c r="AB15" s="14">
        <f t="shared" si="1"/>
        <v>0</v>
      </c>
      <c r="AC15" s="13">
        <f>AA15+AB15</f>
        <v>6332</v>
      </c>
      <c r="AE15" s="3" t="s">
        <v>12</v>
      </c>
      <c r="AF15" s="2">
        <f t="shared" ref="AF15:AR18" si="2">IFERROR(B15/Q15, "N.A.")</f>
        <v>15050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2309.7959343236912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2748.0205306380299</v>
      </c>
      <c r="AQ15" s="16" t="str">
        <f t="shared" si="2"/>
        <v>N.A.</v>
      </c>
      <c r="AR15" s="13">
        <f t="shared" si="2"/>
        <v>2748.0205306380299</v>
      </c>
    </row>
    <row r="16" spans="1:44" ht="15" customHeight="1" thickBot="1" x14ac:dyDescent="0.3">
      <c r="A16" s="3" t="s">
        <v>13</v>
      </c>
      <c r="B16" s="2">
        <v>3818399.9999999995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3818399.9999999995</v>
      </c>
      <c r="M16" s="14">
        <f t="shared" si="0"/>
        <v>0</v>
      </c>
      <c r="N16" s="13">
        <f>L16+M16</f>
        <v>3818399.9999999995</v>
      </c>
      <c r="P16" s="3" t="s">
        <v>13</v>
      </c>
      <c r="Q16" s="2">
        <v>648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648</v>
      </c>
      <c r="AB16" s="14">
        <f t="shared" si="1"/>
        <v>0</v>
      </c>
      <c r="AC16" s="13">
        <f>AA16+AB16</f>
        <v>648</v>
      </c>
      <c r="AE16" s="3" t="s">
        <v>13</v>
      </c>
      <c r="AF16" s="2">
        <f t="shared" si="2"/>
        <v>5892.5925925925922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5892.5925925925922</v>
      </c>
      <c r="AQ16" s="16" t="str">
        <f t="shared" si="2"/>
        <v>N.A.</v>
      </c>
      <c r="AR16" s="13">
        <f t="shared" si="2"/>
        <v>5892.5925925925922</v>
      </c>
    </row>
    <row r="17" spans="1:44" ht="15" customHeight="1" thickBot="1" x14ac:dyDescent="0.3">
      <c r="A17" s="3" t="s">
        <v>14</v>
      </c>
      <c r="B17" s="2">
        <v>38129410</v>
      </c>
      <c r="C17" s="2">
        <v>34811760</v>
      </c>
      <c r="D17" s="2"/>
      <c r="E17" s="2"/>
      <c r="F17" s="2"/>
      <c r="G17" s="2">
        <v>19087950</v>
      </c>
      <c r="H17" s="2"/>
      <c r="I17" s="2">
        <v>0</v>
      </c>
      <c r="J17" s="2"/>
      <c r="K17" s="2"/>
      <c r="L17" s="1">
        <f t="shared" si="0"/>
        <v>38129410</v>
      </c>
      <c r="M17" s="14">
        <f t="shared" si="0"/>
        <v>53899710</v>
      </c>
      <c r="N17" s="13">
        <f>L17+M17</f>
        <v>92029120</v>
      </c>
      <c r="P17" s="3" t="s">
        <v>14</v>
      </c>
      <c r="Q17" s="2">
        <v>4944</v>
      </c>
      <c r="R17" s="2">
        <v>3606</v>
      </c>
      <c r="S17" s="2">
        <v>0</v>
      </c>
      <c r="T17" s="2">
        <v>0</v>
      </c>
      <c r="U17" s="2">
        <v>0</v>
      </c>
      <c r="V17" s="2">
        <v>1413</v>
      </c>
      <c r="W17" s="2">
        <v>0</v>
      </c>
      <c r="X17" s="2">
        <v>174</v>
      </c>
      <c r="Y17" s="2">
        <v>0</v>
      </c>
      <c r="Z17" s="2">
        <v>0</v>
      </c>
      <c r="AA17" s="1">
        <f t="shared" si="1"/>
        <v>4944</v>
      </c>
      <c r="AB17" s="14">
        <f t="shared" si="1"/>
        <v>5193</v>
      </c>
      <c r="AC17" s="13">
        <f>AA17+AB17</f>
        <v>10137</v>
      </c>
      <c r="AE17" s="3" t="s">
        <v>14</v>
      </c>
      <c r="AF17" s="2">
        <f t="shared" si="2"/>
        <v>7712.2593042071194</v>
      </c>
      <c r="AG17" s="2">
        <f t="shared" si="2"/>
        <v>9653.8435940099826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13508.811040339702</v>
      </c>
      <c r="AL17" s="2" t="str">
        <f t="shared" si="2"/>
        <v>N.A.</v>
      </c>
      <c r="AM17" s="2">
        <f t="shared" si="2"/>
        <v>0</v>
      </c>
      <c r="AN17" s="2" t="str">
        <f t="shared" si="2"/>
        <v>N.A.</v>
      </c>
      <c r="AO17" s="2" t="str">
        <f t="shared" si="2"/>
        <v>N.A.</v>
      </c>
      <c r="AP17" s="15">
        <f t="shared" si="2"/>
        <v>7712.2593042071194</v>
      </c>
      <c r="AQ17" s="16">
        <f t="shared" si="2"/>
        <v>10379.300982091278</v>
      </c>
      <c r="AR17" s="13">
        <f t="shared" si="2"/>
        <v>9078.536056032357</v>
      </c>
    </row>
    <row r="18" spans="1:44" ht="15" customHeight="1" thickBot="1" x14ac:dyDescent="0.3">
      <c r="A18" s="3" t="s">
        <v>15</v>
      </c>
      <c r="B18" s="2">
        <v>10463660.000000002</v>
      </c>
      <c r="C18" s="2">
        <v>3870000</v>
      </c>
      <c r="D18" s="2"/>
      <c r="E18" s="2"/>
      <c r="F18" s="2"/>
      <c r="G18" s="2">
        <v>0</v>
      </c>
      <c r="H18" s="2">
        <v>9754380</v>
      </c>
      <c r="I18" s="2"/>
      <c r="J18" s="2">
        <v>0</v>
      </c>
      <c r="K18" s="2"/>
      <c r="L18" s="1">
        <f t="shared" si="0"/>
        <v>20218040</v>
      </c>
      <c r="M18" s="14">
        <f t="shared" si="0"/>
        <v>3870000</v>
      </c>
      <c r="N18" s="13">
        <f>L18+M18</f>
        <v>24088040</v>
      </c>
      <c r="P18" s="3" t="s">
        <v>15</v>
      </c>
      <c r="Q18" s="2">
        <v>1871</v>
      </c>
      <c r="R18" s="2">
        <v>300</v>
      </c>
      <c r="S18" s="2">
        <v>0</v>
      </c>
      <c r="T18" s="2">
        <v>0</v>
      </c>
      <c r="U18" s="2">
        <v>0</v>
      </c>
      <c r="V18" s="2">
        <v>600</v>
      </c>
      <c r="W18" s="2">
        <v>3916</v>
      </c>
      <c r="X18" s="2">
        <v>0</v>
      </c>
      <c r="Y18" s="2">
        <v>1200</v>
      </c>
      <c r="Z18" s="2">
        <v>0</v>
      </c>
      <c r="AA18" s="1">
        <f t="shared" si="1"/>
        <v>6987</v>
      </c>
      <c r="AB18" s="14">
        <f t="shared" si="1"/>
        <v>900</v>
      </c>
      <c r="AC18" s="22">
        <f>AA18+AB18</f>
        <v>7887</v>
      </c>
      <c r="AE18" s="3" t="s">
        <v>15</v>
      </c>
      <c r="AF18" s="2">
        <f t="shared" si="2"/>
        <v>5592.5494388027801</v>
      </c>
      <c r="AG18" s="2">
        <f t="shared" si="2"/>
        <v>12900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2490.9039836567927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2893.6653785601834</v>
      </c>
      <c r="AQ18" s="16">
        <f t="shared" si="2"/>
        <v>4300</v>
      </c>
      <c r="AR18" s="13">
        <f t="shared" si="2"/>
        <v>3054.1447952326612</v>
      </c>
    </row>
    <row r="19" spans="1:44" ht="15" customHeight="1" thickBot="1" x14ac:dyDescent="0.3">
      <c r="A19" s="4" t="s">
        <v>16</v>
      </c>
      <c r="B19" s="2">
        <f t="shared" ref="B19:K19" si="3">SUM(B15:B18)</f>
        <v>57995020</v>
      </c>
      <c r="C19" s="2">
        <f t="shared" si="3"/>
        <v>38681760</v>
      </c>
      <c r="D19" s="2">
        <f t="shared" si="3"/>
        <v>0</v>
      </c>
      <c r="E19" s="2">
        <f t="shared" si="3"/>
        <v>0</v>
      </c>
      <c r="F19" s="2">
        <f t="shared" si="3"/>
        <v>0</v>
      </c>
      <c r="G19" s="2">
        <f t="shared" si="3"/>
        <v>19087950</v>
      </c>
      <c r="H19" s="2">
        <f t="shared" si="3"/>
        <v>21571296.000000004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79566316</v>
      </c>
      <c r="M19" s="14">
        <f t="shared" ref="M19" si="5">C19+E19+G19+I19+K19</f>
        <v>57769710</v>
      </c>
      <c r="N19" s="22">
        <f>L19+M19</f>
        <v>137336026</v>
      </c>
      <c r="P19" s="4" t="s">
        <v>16</v>
      </c>
      <c r="Q19" s="2">
        <f t="shared" ref="Q19:Z19" si="6">SUM(Q15:Q18)</f>
        <v>7834</v>
      </c>
      <c r="R19" s="2">
        <f t="shared" si="6"/>
        <v>3906</v>
      </c>
      <c r="S19" s="2">
        <f t="shared" si="6"/>
        <v>0</v>
      </c>
      <c r="T19" s="2">
        <f t="shared" si="6"/>
        <v>0</v>
      </c>
      <c r="U19" s="2">
        <f t="shared" si="6"/>
        <v>474</v>
      </c>
      <c r="V19" s="2">
        <f t="shared" si="6"/>
        <v>2013</v>
      </c>
      <c r="W19" s="2">
        <f t="shared" si="6"/>
        <v>9032</v>
      </c>
      <c r="X19" s="2">
        <f t="shared" si="6"/>
        <v>174</v>
      </c>
      <c r="Y19" s="2">
        <f t="shared" si="6"/>
        <v>1571</v>
      </c>
      <c r="Z19" s="2">
        <f t="shared" si="6"/>
        <v>0</v>
      </c>
      <c r="AA19" s="1">
        <f t="shared" ref="AA19" si="7">Q19+S19+U19+W19+Y19</f>
        <v>18911</v>
      </c>
      <c r="AB19" s="14">
        <f t="shared" ref="AB19" si="8">R19+T19+V19+X19+Z19</f>
        <v>6093</v>
      </c>
      <c r="AC19" s="13">
        <f>AA19+AB19</f>
        <v>25004</v>
      </c>
      <c r="AE19" s="4" t="s">
        <v>16</v>
      </c>
      <c r="AF19" s="2">
        <f t="shared" ref="AF19:AO19" si="9">IFERROR(B19/Q19, "N.A.")</f>
        <v>7402.9895328057182</v>
      </c>
      <c r="AG19" s="2">
        <f t="shared" si="9"/>
        <v>9903.1643625192009</v>
      </c>
      <c r="AH19" s="2" t="str">
        <f t="shared" si="9"/>
        <v>N.A.</v>
      </c>
      <c r="AI19" s="2" t="str">
        <f t="shared" si="9"/>
        <v>N.A.</v>
      </c>
      <c r="AJ19" s="2">
        <f t="shared" si="9"/>
        <v>0</v>
      </c>
      <c r="AK19" s="2">
        <f t="shared" si="9"/>
        <v>9482.3397913561839</v>
      </c>
      <c r="AL19" s="2">
        <f t="shared" si="9"/>
        <v>2388.3188662533221</v>
      </c>
      <c r="AM19" s="2">
        <f t="shared" si="9"/>
        <v>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4207.4092327216968</v>
      </c>
      <c r="AQ19" s="16">
        <f t="shared" ref="AQ19" si="11">IFERROR(M19/AB19, "N.A.")</f>
        <v>9481.3244707040867</v>
      </c>
      <c r="AR19" s="13">
        <f t="shared" ref="AR19" si="12">IFERROR(N19/AC19, "N.A.")</f>
        <v>5492.5622300431933</v>
      </c>
    </row>
    <row r="20" spans="1:44" ht="15" customHeight="1" thickBot="1" x14ac:dyDescent="0.3">
      <c r="A20" s="5" t="s">
        <v>0</v>
      </c>
      <c r="B20" s="46">
        <f>B19+C19</f>
        <v>96676780</v>
      </c>
      <c r="C20" s="47"/>
      <c r="D20" s="46">
        <f>D19+E19</f>
        <v>0</v>
      </c>
      <c r="E20" s="47"/>
      <c r="F20" s="46">
        <f>F19+G19</f>
        <v>19087950</v>
      </c>
      <c r="G20" s="47"/>
      <c r="H20" s="46">
        <f>H19+I19</f>
        <v>21571296.000000004</v>
      </c>
      <c r="I20" s="47"/>
      <c r="J20" s="46">
        <f>J19+K19</f>
        <v>0</v>
      </c>
      <c r="K20" s="47"/>
      <c r="L20" s="46">
        <f>L19+M19</f>
        <v>137336026</v>
      </c>
      <c r="M20" s="50"/>
      <c r="N20" s="23">
        <f>B20+D20+F20+H20+J20</f>
        <v>137336026</v>
      </c>
      <c r="P20" s="5" t="s">
        <v>0</v>
      </c>
      <c r="Q20" s="46">
        <f>Q19+R19</f>
        <v>11740</v>
      </c>
      <c r="R20" s="47"/>
      <c r="S20" s="46">
        <f>S19+T19</f>
        <v>0</v>
      </c>
      <c r="T20" s="47"/>
      <c r="U20" s="46">
        <f>U19+V19</f>
        <v>2487</v>
      </c>
      <c r="V20" s="47"/>
      <c r="W20" s="46">
        <f>W19+X19</f>
        <v>9206</v>
      </c>
      <c r="X20" s="47"/>
      <c r="Y20" s="46">
        <f>Y19+Z19</f>
        <v>1571</v>
      </c>
      <c r="Z20" s="47"/>
      <c r="AA20" s="46">
        <f>AA19+AB19</f>
        <v>25004</v>
      </c>
      <c r="AB20" s="47"/>
      <c r="AC20" s="24">
        <f>Q20+S20+U20+W20+Y20</f>
        <v>25004</v>
      </c>
      <c r="AE20" s="5" t="s">
        <v>0</v>
      </c>
      <c r="AF20" s="48">
        <f>IFERROR(B20/Q20,"N.A.")</f>
        <v>8234.8194207836459</v>
      </c>
      <c r="AG20" s="49"/>
      <c r="AH20" s="48" t="str">
        <f>IFERROR(D20/S20,"N.A.")</f>
        <v>N.A.</v>
      </c>
      <c r="AI20" s="49"/>
      <c r="AJ20" s="48">
        <f>IFERROR(F20/U20,"N.A.")</f>
        <v>7675.090470446321</v>
      </c>
      <c r="AK20" s="49"/>
      <c r="AL20" s="48">
        <f>IFERROR(H20/W20,"N.A.")</f>
        <v>2343.1779274386272</v>
      </c>
      <c r="AM20" s="49"/>
      <c r="AN20" s="48">
        <f>IFERROR(J20/Y20,"N.A.")</f>
        <v>0</v>
      </c>
      <c r="AO20" s="49"/>
      <c r="AP20" s="48">
        <f>IFERROR(L20/AA20,"N.A.")</f>
        <v>5492.5622300431933</v>
      </c>
      <c r="AQ20" s="49"/>
      <c r="AR20" s="17">
        <f>IFERROR(N20/AC20, "N.A.")</f>
        <v>5492.5622300431933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5583550</v>
      </c>
      <c r="C27" s="2"/>
      <c r="D27" s="2"/>
      <c r="E27" s="2"/>
      <c r="F27" s="2"/>
      <c r="G27" s="2"/>
      <c r="H27" s="2">
        <v>4576919.9999999991</v>
      </c>
      <c r="I27" s="2"/>
      <c r="J27" s="2"/>
      <c r="K27" s="2"/>
      <c r="L27" s="1">
        <f t="shared" ref="L27:M30" si="13">B27+D27+F27+H27+J27</f>
        <v>10160470</v>
      </c>
      <c r="M27" s="14">
        <f t="shared" si="13"/>
        <v>0</v>
      </c>
      <c r="N27" s="13">
        <f>L27+M27</f>
        <v>10160470</v>
      </c>
      <c r="P27" s="3" t="s">
        <v>12</v>
      </c>
      <c r="Q27" s="2">
        <v>371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1958</v>
      </c>
      <c r="X27" s="2">
        <v>0</v>
      </c>
      <c r="Y27" s="2">
        <v>0</v>
      </c>
      <c r="Z27" s="2">
        <v>0</v>
      </c>
      <c r="AA27" s="1">
        <f t="shared" ref="AA27:AB30" si="14">Q27+S27+U27+W27+Y27</f>
        <v>2329</v>
      </c>
      <c r="AB27" s="14">
        <f t="shared" si="14"/>
        <v>0</v>
      </c>
      <c r="AC27" s="13">
        <f>AA27+AB27</f>
        <v>2329</v>
      </c>
      <c r="AE27" s="3" t="s">
        <v>12</v>
      </c>
      <c r="AF27" s="2">
        <f t="shared" ref="AF27:AR30" si="15">IFERROR(B27/Q27, "N.A.")</f>
        <v>15050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2337.5485188968332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4362.5890940317731</v>
      </c>
      <c r="AQ27" s="16" t="str">
        <f t="shared" si="15"/>
        <v>N.A.</v>
      </c>
      <c r="AR27" s="13">
        <f t="shared" si="15"/>
        <v>4362.5890940317731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22341940</v>
      </c>
      <c r="C29" s="2">
        <v>16851900</v>
      </c>
      <c r="D29" s="2"/>
      <c r="E29" s="2"/>
      <c r="F29" s="2"/>
      <c r="G29" s="2">
        <v>16695000</v>
      </c>
      <c r="H29" s="2"/>
      <c r="I29" s="2"/>
      <c r="J29" s="2"/>
      <c r="K29" s="2"/>
      <c r="L29" s="1">
        <f t="shared" si="13"/>
        <v>22341940</v>
      </c>
      <c r="M29" s="14">
        <f t="shared" si="13"/>
        <v>33546900</v>
      </c>
      <c r="N29" s="13">
        <f>L29+M29</f>
        <v>55888840</v>
      </c>
      <c r="P29" s="3" t="s">
        <v>14</v>
      </c>
      <c r="Q29" s="2">
        <v>2409</v>
      </c>
      <c r="R29" s="2">
        <v>1914</v>
      </c>
      <c r="S29" s="2">
        <v>0</v>
      </c>
      <c r="T29" s="2">
        <v>0</v>
      </c>
      <c r="U29" s="2">
        <v>0</v>
      </c>
      <c r="V29" s="2">
        <v>671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2409</v>
      </c>
      <c r="AB29" s="14">
        <f t="shared" si="14"/>
        <v>2585</v>
      </c>
      <c r="AC29" s="13">
        <f>AA29+AB29</f>
        <v>4994</v>
      </c>
      <c r="AE29" s="3" t="s">
        <v>14</v>
      </c>
      <c r="AF29" s="2">
        <f t="shared" si="15"/>
        <v>9274.3628061436284</v>
      </c>
      <c r="AG29" s="2">
        <f t="shared" si="15"/>
        <v>8804.545454545454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24880.774962742176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9274.3628061436284</v>
      </c>
      <c r="AQ29" s="16">
        <f t="shared" si="15"/>
        <v>12977.52417794971</v>
      </c>
      <c r="AR29" s="13">
        <f t="shared" si="15"/>
        <v>11191.197436924309</v>
      </c>
    </row>
    <row r="30" spans="1:44" ht="15" customHeight="1" thickBot="1" x14ac:dyDescent="0.3">
      <c r="A30" s="3" t="s">
        <v>15</v>
      </c>
      <c r="B30" s="2">
        <v>10463660.000000002</v>
      </c>
      <c r="C30" s="2">
        <v>3870000</v>
      </c>
      <c r="D30" s="2"/>
      <c r="E30" s="2"/>
      <c r="F30" s="2"/>
      <c r="G30" s="2">
        <v>0</v>
      </c>
      <c r="H30" s="2">
        <v>9754380</v>
      </c>
      <c r="I30" s="2"/>
      <c r="J30" s="2">
        <v>0</v>
      </c>
      <c r="K30" s="2"/>
      <c r="L30" s="1">
        <f t="shared" si="13"/>
        <v>20218040</v>
      </c>
      <c r="M30" s="14">
        <f t="shared" si="13"/>
        <v>3870000</v>
      </c>
      <c r="N30" s="13">
        <f>L30+M30</f>
        <v>24088040</v>
      </c>
      <c r="P30" s="3" t="s">
        <v>15</v>
      </c>
      <c r="Q30" s="2">
        <v>1871</v>
      </c>
      <c r="R30" s="2">
        <v>300</v>
      </c>
      <c r="S30" s="2">
        <v>0</v>
      </c>
      <c r="T30" s="2">
        <v>0</v>
      </c>
      <c r="U30" s="2">
        <v>0</v>
      </c>
      <c r="V30" s="2">
        <v>300</v>
      </c>
      <c r="W30" s="2">
        <v>3916</v>
      </c>
      <c r="X30" s="2">
        <v>0</v>
      </c>
      <c r="Y30" s="2">
        <v>900</v>
      </c>
      <c r="Z30" s="2">
        <v>0</v>
      </c>
      <c r="AA30" s="1">
        <f t="shared" si="14"/>
        <v>6687</v>
      </c>
      <c r="AB30" s="14">
        <f t="shared" si="14"/>
        <v>600</v>
      </c>
      <c r="AC30" s="22">
        <f>AA30+AB30</f>
        <v>7287</v>
      </c>
      <c r="AE30" s="3" t="s">
        <v>15</v>
      </c>
      <c r="AF30" s="2">
        <f t="shared" si="15"/>
        <v>5592.5494388027801</v>
      </c>
      <c r="AG30" s="2">
        <f t="shared" si="15"/>
        <v>12900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2490.9039836567927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3023.4843726633767</v>
      </c>
      <c r="AQ30" s="16">
        <f t="shared" si="15"/>
        <v>6450</v>
      </c>
      <c r="AR30" s="13">
        <f t="shared" si="15"/>
        <v>3305.6182242349391</v>
      </c>
    </row>
    <row r="31" spans="1:44" ht="15" customHeight="1" thickBot="1" x14ac:dyDescent="0.3">
      <c r="A31" s="4" t="s">
        <v>16</v>
      </c>
      <c r="B31" s="2">
        <f t="shared" ref="B31:K31" si="16">SUM(B27:B30)</f>
        <v>38389150</v>
      </c>
      <c r="C31" s="2">
        <f t="shared" si="16"/>
        <v>20721900</v>
      </c>
      <c r="D31" s="2">
        <f t="shared" si="16"/>
        <v>0</v>
      </c>
      <c r="E31" s="2">
        <f t="shared" si="16"/>
        <v>0</v>
      </c>
      <c r="F31" s="2">
        <f t="shared" si="16"/>
        <v>0</v>
      </c>
      <c r="G31" s="2">
        <f t="shared" si="16"/>
        <v>16695000</v>
      </c>
      <c r="H31" s="2">
        <f t="shared" si="16"/>
        <v>14331300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52720450</v>
      </c>
      <c r="M31" s="14">
        <f t="shared" ref="M31" si="18">C31+E31+G31+I31+K31</f>
        <v>37416900</v>
      </c>
      <c r="N31" s="22">
        <f>L31+M31</f>
        <v>90137350</v>
      </c>
      <c r="P31" s="4" t="s">
        <v>16</v>
      </c>
      <c r="Q31" s="2">
        <f t="shared" ref="Q31:Z31" si="19">SUM(Q27:Q30)</f>
        <v>4651</v>
      </c>
      <c r="R31" s="2">
        <f t="shared" si="19"/>
        <v>2214</v>
      </c>
      <c r="S31" s="2">
        <f t="shared" si="19"/>
        <v>0</v>
      </c>
      <c r="T31" s="2">
        <f t="shared" si="19"/>
        <v>0</v>
      </c>
      <c r="U31" s="2">
        <f t="shared" si="19"/>
        <v>0</v>
      </c>
      <c r="V31" s="2">
        <f t="shared" si="19"/>
        <v>971</v>
      </c>
      <c r="W31" s="2">
        <f t="shared" si="19"/>
        <v>5874</v>
      </c>
      <c r="X31" s="2">
        <f t="shared" si="19"/>
        <v>0</v>
      </c>
      <c r="Y31" s="2">
        <f t="shared" si="19"/>
        <v>900</v>
      </c>
      <c r="Z31" s="2">
        <f t="shared" si="19"/>
        <v>0</v>
      </c>
      <c r="AA31" s="1">
        <f t="shared" ref="AA31" si="20">Q31+S31+U31+W31+Y31</f>
        <v>11425</v>
      </c>
      <c r="AB31" s="14">
        <f t="shared" ref="AB31" si="21">R31+T31+V31+X31+Z31</f>
        <v>3185</v>
      </c>
      <c r="AC31" s="13">
        <f>AA31+AB31</f>
        <v>14610</v>
      </c>
      <c r="AE31" s="4" t="s">
        <v>16</v>
      </c>
      <c r="AF31" s="2">
        <f t="shared" ref="AF31:AO31" si="22">IFERROR(B31/Q31, "N.A.")</f>
        <v>8253.9561384648459</v>
      </c>
      <c r="AG31" s="2">
        <f t="shared" si="22"/>
        <v>9359.4850948509484</v>
      </c>
      <c r="AH31" s="2" t="str">
        <f t="shared" si="22"/>
        <v>N.A.</v>
      </c>
      <c r="AI31" s="2" t="str">
        <f t="shared" si="22"/>
        <v>N.A.</v>
      </c>
      <c r="AJ31" s="2" t="str">
        <f t="shared" si="22"/>
        <v>N.A.</v>
      </c>
      <c r="AK31" s="2">
        <f t="shared" si="22"/>
        <v>17193.614830072092</v>
      </c>
      <c r="AL31" s="2">
        <f t="shared" si="22"/>
        <v>2439.7854954034729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4614.4814004376367</v>
      </c>
      <c r="AQ31" s="16">
        <f t="shared" ref="AQ31" si="24">IFERROR(M31/AB31, "N.A.")</f>
        <v>11747.849293563579</v>
      </c>
      <c r="AR31" s="13">
        <f t="shared" ref="AR31" si="25">IFERROR(N31/AC31, "N.A.")</f>
        <v>6169.5653661875431</v>
      </c>
    </row>
    <row r="32" spans="1:44" ht="15" customHeight="1" thickBot="1" x14ac:dyDescent="0.3">
      <c r="A32" s="5" t="s">
        <v>0</v>
      </c>
      <c r="B32" s="46">
        <f>B31+C31</f>
        <v>59111050</v>
      </c>
      <c r="C32" s="47"/>
      <c r="D32" s="46">
        <f>D31+E31</f>
        <v>0</v>
      </c>
      <c r="E32" s="47"/>
      <c r="F32" s="46">
        <f>F31+G31</f>
        <v>16695000</v>
      </c>
      <c r="G32" s="47"/>
      <c r="H32" s="46">
        <f>H31+I31</f>
        <v>14331300</v>
      </c>
      <c r="I32" s="47"/>
      <c r="J32" s="46">
        <f>J31+K31</f>
        <v>0</v>
      </c>
      <c r="K32" s="47"/>
      <c r="L32" s="46">
        <f>L31+M31</f>
        <v>90137350</v>
      </c>
      <c r="M32" s="50"/>
      <c r="N32" s="23">
        <f>B32+D32+F32+H32+J32</f>
        <v>90137350</v>
      </c>
      <c r="P32" s="5" t="s">
        <v>0</v>
      </c>
      <c r="Q32" s="46">
        <f>Q31+R31</f>
        <v>6865</v>
      </c>
      <c r="R32" s="47"/>
      <c r="S32" s="46">
        <f>S31+T31</f>
        <v>0</v>
      </c>
      <c r="T32" s="47"/>
      <c r="U32" s="46">
        <f>U31+V31</f>
        <v>971</v>
      </c>
      <c r="V32" s="47"/>
      <c r="W32" s="46">
        <f>W31+X31</f>
        <v>5874</v>
      </c>
      <c r="X32" s="47"/>
      <c r="Y32" s="46">
        <f>Y31+Z31</f>
        <v>900</v>
      </c>
      <c r="Z32" s="47"/>
      <c r="AA32" s="46">
        <f>AA31+AB31</f>
        <v>14610</v>
      </c>
      <c r="AB32" s="47"/>
      <c r="AC32" s="24">
        <f>Q32+S32+U32+W32+Y32</f>
        <v>14610</v>
      </c>
      <c r="AE32" s="5" t="s">
        <v>0</v>
      </c>
      <c r="AF32" s="48">
        <f>IFERROR(B32/Q32,"N.A.")</f>
        <v>8610.495265841224</v>
      </c>
      <c r="AG32" s="49"/>
      <c r="AH32" s="48" t="str">
        <f>IFERROR(D32/S32,"N.A.")</f>
        <v>N.A.</v>
      </c>
      <c r="AI32" s="49"/>
      <c r="AJ32" s="48">
        <f>IFERROR(F32/U32,"N.A.")</f>
        <v>17193.614830072092</v>
      </c>
      <c r="AK32" s="49"/>
      <c r="AL32" s="48">
        <f>IFERROR(H32/W32,"N.A.")</f>
        <v>2439.7854954034729</v>
      </c>
      <c r="AM32" s="49"/>
      <c r="AN32" s="48">
        <f>IFERROR(J32/Y32,"N.A.")</f>
        <v>0</v>
      </c>
      <c r="AO32" s="49"/>
      <c r="AP32" s="48">
        <f>IFERROR(L32/AA32,"N.A.")</f>
        <v>6169.5653661875431</v>
      </c>
      <c r="AQ32" s="49"/>
      <c r="AR32" s="17">
        <f>IFERROR(N32/AC32, "N.A.")</f>
        <v>6169.5653661875431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0</v>
      </c>
      <c r="G39" s="2"/>
      <c r="H39" s="2">
        <v>7239995.9999999991</v>
      </c>
      <c r="I39" s="2"/>
      <c r="J39" s="2">
        <v>0</v>
      </c>
      <c r="K39" s="2"/>
      <c r="L39" s="1">
        <f t="shared" ref="L39:M42" si="26">B39+D39+F39+H39+J39</f>
        <v>7239995.9999999991</v>
      </c>
      <c r="M39" s="14">
        <f t="shared" si="26"/>
        <v>0</v>
      </c>
      <c r="N39" s="13">
        <f>L39+M39</f>
        <v>7239995.9999999991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474</v>
      </c>
      <c r="V39" s="2">
        <v>0</v>
      </c>
      <c r="W39" s="2">
        <v>3158</v>
      </c>
      <c r="X39" s="2">
        <v>0</v>
      </c>
      <c r="Y39" s="2">
        <v>371</v>
      </c>
      <c r="Z39" s="2">
        <v>0</v>
      </c>
      <c r="AA39" s="1">
        <f t="shared" ref="AA39:AB42" si="27">Q39+S39+U39+W39+Y39</f>
        <v>4003</v>
      </c>
      <c r="AB39" s="14">
        <f t="shared" si="27"/>
        <v>0</v>
      </c>
      <c r="AC39" s="13">
        <f>AA39+AB39</f>
        <v>4003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0</v>
      </c>
      <c r="AK39" s="2" t="str">
        <f t="shared" si="28"/>
        <v>N.A.</v>
      </c>
      <c r="AL39" s="2">
        <f t="shared" si="28"/>
        <v>2292.5889803673208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1808.6425181114162</v>
      </c>
      <c r="AQ39" s="16" t="str">
        <f t="shared" si="28"/>
        <v>N.A.</v>
      </c>
      <c r="AR39" s="13">
        <f t="shared" si="28"/>
        <v>1808.6425181114162</v>
      </c>
    </row>
    <row r="40" spans="1:44" ht="15" customHeight="1" thickBot="1" x14ac:dyDescent="0.3">
      <c r="A40" s="3" t="s">
        <v>13</v>
      </c>
      <c r="B40" s="2">
        <v>3818399.9999999995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3818399.9999999995</v>
      </c>
      <c r="M40" s="14">
        <f t="shared" si="26"/>
        <v>0</v>
      </c>
      <c r="N40" s="13">
        <f>L40+M40</f>
        <v>3818399.9999999995</v>
      </c>
      <c r="P40" s="3" t="s">
        <v>13</v>
      </c>
      <c r="Q40" s="2">
        <v>648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648</v>
      </c>
      <c r="AB40" s="14">
        <f t="shared" si="27"/>
        <v>0</v>
      </c>
      <c r="AC40" s="13">
        <f>AA40+AB40</f>
        <v>648</v>
      </c>
      <c r="AE40" s="3" t="s">
        <v>13</v>
      </c>
      <c r="AF40" s="2">
        <f t="shared" si="28"/>
        <v>5892.5925925925922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5892.5925925925922</v>
      </c>
      <c r="AQ40" s="16" t="str">
        <f t="shared" si="28"/>
        <v>N.A.</v>
      </c>
      <c r="AR40" s="13">
        <f t="shared" si="28"/>
        <v>5892.5925925925922</v>
      </c>
    </row>
    <row r="41" spans="1:44" ht="15" customHeight="1" thickBot="1" x14ac:dyDescent="0.3">
      <c r="A41" s="3" t="s">
        <v>14</v>
      </c>
      <c r="B41" s="2">
        <v>15787470</v>
      </c>
      <c r="C41" s="2">
        <v>17959860.000000004</v>
      </c>
      <c r="D41" s="2"/>
      <c r="E41" s="2"/>
      <c r="F41" s="2"/>
      <c r="G41" s="2">
        <v>2392950</v>
      </c>
      <c r="H41" s="2"/>
      <c r="I41" s="2">
        <v>0</v>
      </c>
      <c r="J41" s="2"/>
      <c r="K41" s="2"/>
      <c r="L41" s="1">
        <f t="shared" si="26"/>
        <v>15787470</v>
      </c>
      <c r="M41" s="14">
        <f t="shared" si="26"/>
        <v>20352810.000000004</v>
      </c>
      <c r="N41" s="13">
        <f>L41+M41</f>
        <v>36140280</v>
      </c>
      <c r="P41" s="3" t="s">
        <v>14</v>
      </c>
      <c r="Q41" s="2">
        <v>2535</v>
      </c>
      <c r="R41" s="2">
        <v>1692</v>
      </c>
      <c r="S41" s="2">
        <v>0</v>
      </c>
      <c r="T41" s="2">
        <v>0</v>
      </c>
      <c r="U41" s="2">
        <v>0</v>
      </c>
      <c r="V41" s="2">
        <v>742</v>
      </c>
      <c r="W41" s="2">
        <v>0</v>
      </c>
      <c r="X41" s="2">
        <v>174</v>
      </c>
      <c r="Y41" s="2">
        <v>0</v>
      </c>
      <c r="Z41" s="2">
        <v>0</v>
      </c>
      <c r="AA41" s="1">
        <f t="shared" si="27"/>
        <v>2535</v>
      </c>
      <c r="AB41" s="14">
        <f t="shared" si="27"/>
        <v>2608</v>
      </c>
      <c r="AC41" s="13">
        <f>AA41+AB41</f>
        <v>5143</v>
      </c>
      <c r="AE41" s="3" t="s">
        <v>14</v>
      </c>
      <c r="AF41" s="2">
        <f t="shared" si="28"/>
        <v>6227.7988165680472</v>
      </c>
      <c r="AG41" s="2">
        <f t="shared" si="28"/>
        <v>10614.574468085109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3225</v>
      </c>
      <c r="AL41" s="2" t="str">
        <f t="shared" si="28"/>
        <v>N.A.</v>
      </c>
      <c r="AM41" s="2">
        <f t="shared" si="28"/>
        <v>0</v>
      </c>
      <c r="AN41" s="2" t="str">
        <f t="shared" si="28"/>
        <v>N.A.</v>
      </c>
      <c r="AO41" s="2" t="str">
        <f t="shared" si="28"/>
        <v>N.A.</v>
      </c>
      <c r="AP41" s="15">
        <f t="shared" si="28"/>
        <v>6227.7988165680472</v>
      </c>
      <c r="AQ41" s="16">
        <f t="shared" si="28"/>
        <v>7803.9915644171797</v>
      </c>
      <c r="AR41" s="13">
        <f t="shared" si="28"/>
        <v>7027.0814699591674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/>
      <c r="I42" s="2"/>
      <c r="J42" s="2">
        <v>0</v>
      </c>
      <c r="K42" s="2"/>
      <c r="L42" s="1">
        <f t="shared" si="26"/>
        <v>0</v>
      </c>
      <c r="M42" s="14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300</v>
      </c>
      <c r="W42" s="2">
        <v>0</v>
      </c>
      <c r="X42" s="2">
        <v>0</v>
      </c>
      <c r="Y42" s="2">
        <v>300</v>
      </c>
      <c r="Z42" s="2">
        <v>0</v>
      </c>
      <c r="AA42" s="1">
        <f t="shared" si="27"/>
        <v>300</v>
      </c>
      <c r="AB42" s="14">
        <f t="shared" si="27"/>
        <v>300</v>
      </c>
      <c r="AC42" s="13">
        <f>AA42+AB42</f>
        <v>600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0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>
        <f t="shared" si="28"/>
        <v>0</v>
      </c>
      <c r="AR42" s="13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19605870</v>
      </c>
      <c r="C43" s="2">
        <f t="shared" si="29"/>
        <v>17959860.000000004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2392950</v>
      </c>
      <c r="H43" s="2">
        <f t="shared" si="29"/>
        <v>7239995.9999999991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26845866</v>
      </c>
      <c r="M43" s="14">
        <f t="shared" ref="M43" si="31">C43+E43+G43+I43+K43</f>
        <v>20352810.000000004</v>
      </c>
      <c r="N43" s="22">
        <f>L43+M43</f>
        <v>47198676</v>
      </c>
      <c r="P43" s="4" t="s">
        <v>16</v>
      </c>
      <c r="Q43" s="2">
        <f t="shared" ref="Q43:Z43" si="32">SUM(Q39:Q42)</f>
        <v>3183</v>
      </c>
      <c r="R43" s="2">
        <f t="shared" si="32"/>
        <v>1692</v>
      </c>
      <c r="S43" s="2">
        <f t="shared" si="32"/>
        <v>0</v>
      </c>
      <c r="T43" s="2">
        <f t="shared" si="32"/>
        <v>0</v>
      </c>
      <c r="U43" s="2">
        <f t="shared" si="32"/>
        <v>474</v>
      </c>
      <c r="V43" s="2">
        <f t="shared" si="32"/>
        <v>1042</v>
      </c>
      <c r="W43" s="2">
        <f t="shared" si="32"/>
        <v>3158</v>
      </c>
      <c r="X43" s="2">
        <f t="shared" si="32"/>
        <v>174</v>
      </c>
      <c r="Y43" s="2">
        <f t="shared" si="32"/>
        <v>671</v>
      </c>
      <c r="Z43" s="2">
        <f t="shared" si="32"/>
        <v>0</v>
      </c>
      <c r="AA43" s="1">
        <f t="shared" ref="AA43" si="33">Q43+S43+U43+W43+Y43</f>
        <v>7486</v>
      </c>
      <c r="AB43" s="14">
        <f t="shared" ref="AB43" si="34">R43+T43+V43+X43+Z43</f>
        <v>2908</v>
      </c>
      <c r="AC43" s="22">
        <f>AA43+AB43</f>
        <v>10394</v>
      </c>
      <c r="AE43" s="4" t="s">
        <v>16</v>
      </c>
      <c r="AF43" s="2">
        <f t="shared" ref="AF43:AO43" si="35">IFERROR(B43/Q43, "N.A.")</f>
        <v>6159.5570216776623</v>
      </c>
      <c r="AG43" s="2">
        <f t="shared" si="35"/>
        <v>10614.574468085109</v>
      </c>
      <c r="AH43" s="2" t="str">
        <f t="shared" si="35"/>
        <v>N.A.</v>
      </c>
      <c r="AI43" s="2" t="str">
        <f t="shared" si="35"/>
        <v>N.A.</v>
      </c>
      <c r="AJ43" s="2">
        <f t="shared" si="35"/>
        <v>0</v>
      </c>
      <c r="AK43" s="2">
        <f t="shared" si="35"/>
        <v>2296.4971209213054</v>
      </c>
      <c r="AL43" s="2">
        <f t="shared" si="35"/>
        <v>2292.5889803673208</v>
      </c>
      <c r="AM43" s="2">
        <f t="shared" si="35"/>
        <v>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3586.1429334758213</v>
      </c>
      <c r="AQ43" s="16">
        <f t="shared" ref="AQ43" si="37">IFERROR(M43/AB43, "N.A.")</f>
        <v>6998.9030261348016</v>
      </c>
      <c r="AR43" s="13">
        <f t="shared" ref="AR43" si="38">IFERROR(N43/AC43, "N.A.")</f>
        <v>4540.95401192996</v>
      </c>
    </row>
    <row r="44" spans="1:44" ht="15" customHeight="1" thickBot="1" x14ac:dyDescent="0.3">
      <c r="A44" s="5" t="s">
        <v>0</v>
      </c>
      <c r="B44" s="46">
        <f>B43+C43</f>
        <v>37565730</v>
      </c>
      <c r="C44" s="47"/>
      <c r="D44" s="46">
        <f>D43+E43</f>
        <v>0</v>
      </c>
      <c r="E44" s="47"/>
      <c r="F44" s="46">
        <f>F43+G43</f>
        <v>2392950</v>
      </c>
      <c r="G44" s="47"/>
      <c r="H44" s="46">
        <f>H43+I43</f>
        <v>7239995.9999999991</v>
      </c>
      <c r="I44" s="47"/>
      <c r="J44" s="46">
        <f>J43+K43</f>
        <v>0</v>
      </c>
      <c r="K44" s="47"/>
      <c r="L44" s="46">
        <f>L43+M43</f>
        <v>47198676</v>
      </c>
      <c r="M44" s="50"/>
      <c r="N44" s="23">
        <f>B44+D44+F44+H44+J44</f>
        <v>47198676</v>
      </c>
      <c r="P44" s="5" t="s">
        <v>0</v>
      </c>
      <c r="Q44" s="46">
        <f>Q43+R43</f>
        <v>4875</v>
      </c>
      <c r="R44" s="47"/>
      <c r="S44" s="46">
        <f>S43+T43</f>
        <v>0</v>
      </c>
      <c r="T44" s="47"/>
      <c r="U44" s="46">
        <f>U43+V43</f>
        <v>1516</v>
      </c>
      <c r="V44" s="47"/>
      <c r="W44" s="46">
        <f>W43+X43</f>
        <v>3332</v>
      </c>
      <c r="X44" s="47"/>
      <c r="Y44" s="46">
        <f>Y43+Z43</f>
        <v>671</v>
      </c>
      <c r="Z44" s="47"/>
      <c r="AA44" s="46">
        <f>AA43+AB43</f>
        <v>10394</v>
      </c>
      <c r="AB44" s="50"/>
      <c r="AC44" s="23">
        <f>Q44+S44+U44+W44+Y44</f>
        <v>10394</v>
      </c>
      <c r="AE44" s="5" t="s">
        <v>0</v>
      </c>
      <c r="AF44" s="48">
        <f>IFERROR(B44/Q44,"N.A.")</f>
        <v>7705.790769230769</v>
      </c>
      <c r="AG44" s="49"/>
      <c r="AH44" s="48" t="str">
        <f>IFERROR(D44/S44,"N.A.")</f>
        <v>N.A.</v>
      </c>
      <c r="AI44" s="49"/>
      <c r="AJ44" s="48">
        <f>IFERROR(F44/U44,"N.A.")</f>
        <v>1578.4630606860158</v>
      </c>
      <c r="AK44" s="49"/>
      <c r="AL44" s="48">
        <f>IFERROR(H44/W44,"N.A.")</f>
        <v>2172.8679471788714</v>
      </c>
      <c r="AM44" s="49"/>
      <c r="AN44" s="48">
        <f>IFERROR(J44/Y44,"N.A.")</f>
        <v>0</v>
      </c>
      <c r="AO44" s="49"/>
      <c r="AP44" s="48">
        <f>IFERROR(L44/AA44,"N.A.")</f>
        <v>4540.95401192996</v>
      </c>
      <c r="AQ44" s="49"/>
      <c r="AR44" s="17">
        <f>IFERROR(N44/AC44, "N.A.")</f>
        <v>4540.95401192996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4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2"/>
        <v>0</v>
      </c>
      <c r="AC18" s="22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>
        <f t="shared" ref="B19:K19" si="4">SUM(B15:B18)</f>
        <v>0</v>
      </c>
      <c r="C19" s="2">
        <f t="shared" si="4"/>
        <v>0</v>
      </c>
      <c r="D19" s="2">
        <f t="shared" si="4"/>
        <v>0</v>
      </c>
      <c r="E19" s="2">
        <f t="shared" si="4"/>
        <v>0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1">
        <f t="shared" ref="L19" si="5">B19+D19+F19+H19+J19</f>
        <v>0</v>
      </c>
      <c r="M19" s="14">
        <f t="shared" ref="M19" si="6">C19+E19+G19+I19+K19</f>
        <v>0</v>
      </c>
      <c r="N19" s="22">
        <f>L19+M19</f>
        <v>0</v>
      </c>
      <c r="P19" s="4" t="s">
        <v>16</v>
      </c>
      <c r="Q19" s="2">
        <f t="shared" ref="Q19:Z19" si="7">SUM(Q15:Q18)</f>
        <v>0</v>
      </c>
      <c r="R19" s="2">
        <f t="shared" si="7"/>
        <v>0</v>
      </c>
      <c r="S19" s="2">
        <f t="shared" si="7"/>
        <v>0</v>
      </c>
      <c r="T19" s="2">
        <f t="shared" si="7"/>
        <v>0</v>
      </c>
      <c r="U19" s="2">
        <f t="shared" si="7"/>
        <v>0</v>
      </c>
      <c r="V19" s="2">
        <f t="shared" si="7"/>
        <v>0</v>
      </c>
      <c r="W19" s="2">
        <f t="shared" si="7"/>
        <v>0</v>
      </c>
      <c r="X19" s="2">
        <f t="shared" si="7"/>
        <v>0</v>
      </c>
      <c r="Y19" s="2">
        <f t="shared" si="7"/>
        <v>0</v>
      </c>
      <c r="Z19" s="2">
        <f t="shared" si="7"/>
        <v>0</v>
      </c>
      <c r="AA19" s="1">
        <f t="shared" ref="AA19" si="8">Q19+S19+U19+W19+Y19</f>
        <v>0</v>
      </c>
      <c r="AB19" s="14">
        <f t="shared" ref="AB19" si="9">R19+T19+V19+X19+Z19</f>
        <v>0</v>
      </c>
      <c r="AC19" s="13">
        <f>AA19+AB19</f>
        <v>0</v>
      </c>
      <c r="AE19" s="4" t="s">
        <v>16</v>
      </c>
      <c r="AF19" s="2" t="str">
        <f t="shared" ref="AF19:AO19" si="10">IFERROR(B19/Q19, "N.A.")</f>
        <v>N.A.</v>
      </c>
      <c r="AG19" s="2" t="str">
        <f t="shared" si="10"/>
        <v>N.A.</v>
      </c>
      <c r="AH19" s="2" t="str">
        <f t="shared" si="10"/>
        <v>N.A.</v>
      </c>
      <c r="AI19" s="2" t="str">
        <f t="shared" si="10"/>
        <v>N.A.</v>
      </c>
      <c r="AJ19" s="2" t="str">
        <f t="shared" si="10"/>
        <v>N.A.</v>
      </c>
      <c r="AK19" s="2" t="str">
        <f t="shared" si="10"/>
        <v>N.A.</v>
      </c>
      <c r="AL19" s="2" t="str">
        <f t="shared" si="10"/>
        <v>N.A.</v>
      </c>
      <c r="AM19" s="2" t="str">
        <f t="shared" si="10"/>
        <v>N.A.</v>
      </c>
      <c r="AN19" s="2" t="str">
        <f t="shared" si="10"/>
        <v>N.A.</v>
      </c>
      <c r="AO19" s="2" t="str">
        <f t="shared" si="10"/>
        <v>N.A.</v>
      </c>
      <c r="AP19" s="15" t="str">
        <f t="shared" ref="AP19" si="11">IFERROR(L19/AA19, "N.A.")</f>
        <v>N.A.</v>
      </c>
      <c r="AQ19" s="16" t="str">
        <f t="shared" ref="AQ19" si="12">IFERROR(M19/AB19, "N.A.")</f>
        <v>N.A.</v>
      </c>
      <c r="AR19" s="13" t="str">
        <f t="shared" ref="AR19" si="13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23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4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4">B27+D27+F27+H27+J27</f>
        <v>0</v>
      </c>
      <c r="M27" s="14">
        <f t="shared" si="14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5">Q27+S27+U27+W27+Y27</f>
        <v>0</v>
      </c>
      <c r="AB27" s="14">
        <f t="shared" si="15"/>
        <v>0</v>
      </c>
      <c r="AC27" s="13">
        <f>AA27+AB27</f>
        <v>0</v>
      </c>
      <c r="AE27" s="3" t="s">
        <v>12</v>
      </c>
      <c r="AF27" s="2" t="str">
        <f t="shared" ref="AF27:AR30" si="16">IFERROR(B27/Q27, "N.A.")</f>
        <v>N.A.</v>
      </c>
      <c r="AG27" s="2" t="str">
        <f t="shared" si="16"/>
        <v>N.A.</v>
      </c>
      <c r="AH27" s="2" t="str">
        <f t="shared" si="16"/>
        <v>N.A.</v>
      </c>
      <c r="AI27" s="2" t="str">
        <f t="shared" si="16"/>
        <v>N.A.</v>
      </c>
      <c r="AJ27" s="2" t="str">
        <f t="shared" si="16"/>
        <v>N.A.</v>
      </c>
      <c r="AK27" s="2" t="str">
        <f t="shared" si="16"/>
        <v>N.A.</v>
      </c>
      <c r="AL27" s="2" t="str">
        <f t="shared" si="16"/>
        <v>N.A.</v>
      </c>
      <c r="AM27" s="2" t="str">
        <f t="shared" si="16"/>
        <v>N.A.</v>
      </c>
      <c r="AN27" s="2" t="str">
        <f t="shared" si="16"/>
        <v>N.A.</v>
      </c>
      <c r="AO27" s="2" t="str">
        <f t="shared" si="16"/>
        <v>N.A.</v>
      </c>
      <c r="AP27" s="15" t="str">
        <f t="shared" si="16"/>
        <v>N.A.</v>
      </c>
      <c r="AQ27" s="16" t="str">
        <f t="shared" si="16"/>
        <v>N.A.</v>
      </c>
      <c r="AR27" s="13" t="str">
        <f t="shared" si="16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4"/>
        <v>0</v>
      </c>
      <c r="M28" s="14">
        <f t="shared" si="14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5"/>
        <v>0</v>
      </c>
      <c r="AB28" s="14">
        <f t="shared" si="15"/>
        <v>0</v>
      </c>
      <c r="AC28" s="13">
        <f>AA28+AB28</f>
        <v>0</v>
      </c>
      <c r="AE28" s="3" t="s">
        <v>13</v>
      </c>
      <c r="AF28" s="2" t="str">
        <f t="shared" si="16"/>
        <v>N.A.</v>
      </c>
      <c r="AG28" s="2" t="str">
        <f t="shared" si="16"/>
        <v>N.A.</v>
      </c>
      <c r="AH28" s="2" t="str">
        <f t="shared" si="16"/>
        <v>N.A.</v>
      </c>
      <c r="AI28" s="2" t="str">
        <f t="shared" si="16"/>
        <v>N.A.</v>
      </c>
      <c r="AJ28" s="2" t="str">
        <f t="shared" si="16"/>
        <v>N.A.</v>
      </c>
      <c r="AK28" s="2" t="str">
        <f t="shared" si="16"/>
        <v>N.A.</v>
      </c>
      <c r="AL28" s="2" t="str">
        <f t="shared" si="16"/>
        <v>N.A.</v>
      </c>
      <c r="AM28" s="2" t="str">
        <f t="shared" si="16"/>
        <v>N.A.</v>
      </c>
      <c r="AN28" s="2" t="str">
        <f t="shared" si="16"/>
        <v>N.A.</v>
      </c>
      <c r="AO28" s="2" t="str">
        <f t="shared" si="16"/>
        <v>N.A.</v>
      </c>
      <c r="AP28" s="15" t="str">
        <f t="shared" si="16"/>
        <v>N.A.</v>
      </c>
      <c r="AQ28" s="16" t="str">
        <f t="shared" si="16"/>
        <v>N.A.</v>
      </c>
      <c r="AR28" s="13" t="str">
        <f t="shared" si="16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4"/>
        <v>0</v>
      </c>
      <c r="M29" s="14">
        <f t="shared" si="14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5"/>
        <v>0</v>
      </c>
      <c r="AB29" s="14">
        <f t="shared" si="15"/>
        <v>0</v>
      </c>
      <c r="AC29" s="13">
        <f>AA29+AB29</f>
        <v>0</v>
      </c>
      <c r="AE29" s="3" t="s">
        <v>14</v>
      </c>
      <c r="AF29" s="2" t="str">
        <f t="shared" si="16"/>
        <v>N.A.</v>
      </c>
      <c r="AG29" s="2" t="str">
        <f t="shared" si="16"/>
        <v>N.A.</v>
      </c>
      <c r="AH29" s="2" t="str">
        <f t="shared" si="16"/>
        <v>N.A.</v>
      </c>
      <c r="AI29" s="2" t="str">
        <f t="shared" si="16"/>
        <v>N.A.</v>
      </c>
      <c r="AJ29" s="2" t="str">
        <f t="shared" si="16"/>
        <v>N.A.</v>
      </c>
      <c r="AK29" s="2" t="str">
        <f t="shared" si="16"/>
        <v>N.A.</v>
      </c>
      <c r="AL29" s="2" t="str">
        <f t="shared" si="16"/>
        <v>N.A.</v>
      </c>
      <c r="AM29" s="2" t="str">
        <f t="shared" si="16"/>
        <v>N.A.</v>
      </c>
      <c r="AN29" s="2" t="str">
        <f t="shared" si="16"/>
        <v>N.A.</v>
      </c>
      <c r="AO29" s="2" t="str">
        <f t="shared" si="16"/>
        <v>N.A.</v>
      </c>
      <c r="AP29" s="15" t="str">
        <f t="shared" si="16"/>
        <v>N.A.</v>
      </c>
      <c r="AQ29" s="16" t="str">
        <f t="shared" si="16"/>
        <v>N.A.</v>
      </c>
      <c r="AR29" s="13" t="str">
        <f t="shared" si="16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4"/>
        <v>0</v>
      </c>
      <c r="M30" s="14">
        <f t="shared" si="14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5"/>
        <v>0</v>
      </c>
      <c r="AB30" s="14">
        <f t="shared" si="15"/>
        <v>0</v>
      </c>
      <c r="AC30" s="22">
        <f>AA30+AB30</f>
        <v>0</v>
      </c>
      <c r="AE30" s="3" t="s">
        <v>15</v>
      </c>
      <c r="AF30" s="2" t="str">
        <f t="shared" si="16"/>
        <v>N.A.</v>
      </c>
      <c r="AG30" s="2" t="str">
        <f t="shared" si="16"/>
        <v>N.A.</v>
      </c>
      <c r="AH30" s="2" t="str">
        <f t="shared" si="16"/>
        <v>N.A.</v>
      </c>
      <c r="AI30" s="2" t="str">
        <f t="shared" si="16"/>
        <v>N.A.</v>
      </c>
      <c r="AJ30" s="2" t="str">
        <f t="shared" si="16"/>
        <v>N.A.</v>
      </c>
      <c r="AK30" s="2" t="str">
        <f t="shared" si="16"/>
        <v>N.A.</v>
      </c>
      <c r="AL30" s="2" t="str">
        <f t="shared" si="16"/>
        <v>N.A.</v>
      </c>
      <c r="AM30" s="2" t="str">
        <f t="shared" si="16"/>
        <v>N.A.</v>
      </c>
      <c r="AN30" s="2" t="str">
        <f t="shared" si="16"/>
        <v>N.A.</v>
      </c>
      <c r="AO30" s="2" t="str">
        <f t="shared" si="16"/>
        <v>N.A.</v>
      </c>
      <c r="AP30" s="15" t="str">
        <f t="shared" si="16"/>
        <v>N.A.</v>
      </c>
      <c r="AQ30" s="16" t="str">
        <f t="shared" si="16"/>
        <v>N.A.</v>
      </c>
      <c r="AR30" s="13" t="str">
        <f t="shared" si="16"/>
        <v>N.A.</v>
      </c>
    </row>
    <row r="31" spans="1:44" ht="15" customHeight="1" thickBot="1" x14ac:dyDescent="0.3">
      <c r="A31" s="4" t="s">
        <v>16</v>
      </c>
      <c r="B31" s="2">
        <f t="shared" ref="B31:K31" si="17">SUM(B27:B30)</f>
        <v>0</v>
      </c>
      <c r="C31" s="2">
        <f t="shared" si="17"/>
        <v>0</v>
      </c>
      <c r="D31" s="2">
        <f t="shared" si="17"/>
        <v>0</v>
      </c>
      <c r="E31" s="2">
        <f t="shared" si="17"/>
        <v>0</v>
      </c>
      <c r="F31" s="2">
        <f t="shared" si="17"/>
        <v>0</v>
      </c>
      <c r="G31" s="2">
        <f t="shared" si="17"/>
        <v>0</v>
      </c>
      <c r="H31" s="2">
        <f t="shared" si="17"/>
        <v>0</v>
      </c>
      <c r="I31" s="2">
        <f t="shared" si="17"/>
        <v>0</v>
      </c>
      <c r="J31" s="2">
        <f t="shared" si="17"/>
        <v>0</v>
      </c>
      <c r="K31" s="2">
        <f t="shared" si="17"/>
        <v>0</v>
      </c>
      <c r="L31" s="1">
        <f t="shared" ref="L31" si="18">B31+D31+F31+H31+J31</f>
        <v>0</v>
      </c>
      <c r="M31" s="14">
        <f t="shared" ref="M31" si="19">C31+E31+G31+I31+K31</f>
        <v>0</v>
      </c>
      <c r="N31" s="22">
        <f>L31+M31</f>
        <v>0</v>
      </c>
      <c r="P31" s="4" t="s">
        <v>16</v>
      </c>
      <c r="Q31" s="2">
        <f t="shared" ref="Q31:Z31" si="20">SUM(Q27:Q30)</f>
        <v>0</v>
      </c>
      <c r="R31" s="2">
        <f t="shared" si="20"/>
        <v>0</v>
      </c>
      <c r="S31" s="2">
        <f t="shared" si="20"/>
        <v>0</v>
      </c>
      <c r="T31" s="2">
        <f t="shared" si="20"/>
        <v>0</v>
      </c>
      <c r="U31" s="2">
        <f t="shared" si="20"/>
        <v>0</v>
      </c>
      <c r="V31" s="2">
        <f t="shared" si="20"/>
        <v>0</v>
      </c>
      <c r="W31" s="2">
        <f t="shared" si="20"/>
        <v>0</v>
      </c>
      <c r="X31" s="2">
        <f t="shared" si="20"/>
        <v>0</v>
      </c>
      <c r="Y31" s="2">
        <f t="shared" si="20"/>
        <v>0</v>
      </c>
      <c r="Z31" s="2">
        <f t="shared" si="20"/>
        <v>0</v>
      </c>
      <c r="AA31" s="1">
        <f t="shared" ref="AA31" si="21">Q31+S31+U31+W31+Y31</f>
        <v>0</v>
      </c>
      <c r="AB31" s="14">
        <f t="shared" ref="AB31" si="22">R31+T31+V31+X31+Z31</f>
        <v>0</v>
      </c>
      <c r="AC31" s="13">
        <f>AA31+AB31</f>
        <v>0</v>
      </c>
      <c r="AE31" s="4" t="s">
        <v>16</v>
      </c>
      <c r="AF31" s="2" t="str">
        <f t="shared" ref="AF31:AO31" si="23">IFERROR(B31/Q31, "N.A.")</f>
        <v>N.A.</v>
      </c>
      <c r="AG31" s="2" t="str">
        <f t="shared" si="23"/>
        <v>N.A.</v>
      </c>
      <c r="AH31" s="2" t="str">
        <f t="shared" si="23"/>
        <v>N.A.</v>
      </c>
      <c r="AI31" s="2" t="str">
        <f t="shared" si="23"/>
        <v>N.A.</v>
      </c>
      <c r="AJ31" s="2" t="str">
        <f t="shared" si="23"/>
        <v>N.A.</v>
      </c>
      <c r="AK31" s="2" t="str">
        <f t="shared" si="23"/>
        <v>N.A.</v>
      </c>
      <c r="AL31" s="2" t="str">
        <f t="shared" si="23"/>
        <v>N.A.</v>
      </c>
      <c r="AM31" s="2" t="str">
        <f t="shared" si="23"/>
        <v>N.A.</v>
      </c>
      <c r="AN31" s="2" t="str">
        <f t="shared" si="23"/>
        <v>N.A.</v>
      </c>
      <c r="AO31" s="2" t="str">
        <f t="shared" si="23"/>
        <v>N.A.</v>
      </c>
      <c r="AP31" s="15" t="str">
        <f t="shared" ref="AP31" si="24">IFERROR(L31/AA31, "N.A.")</f>
        <v>N.A.</v>
      </c>
      <c r="AQ31" s="16" t="str">
        <f t="shared" ref="AQ31" si="25">IFERROR(M31/AB31, "N.A.")</f>
        <v>N.A.</v>
      </c>
      <c r="AR31" s="13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23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4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7">B39+D39+F39+H39+J39</f>
        <v>0</v>
      </c>
      <c r="M39" s="14">
        <f t="shared" si="27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8">Q39+S39+U39+W39+Y39</f>
        <v>0</v>
      </c>
      <c r="AB39" s="14">
        <f t="shared" si="28"/>
        <v>0</v>
      </c>
      <c r="AC39" s="13">
        <f>AA39+AB39</f>
        <v>0</v>
      </c>
      <c r="AE39" s="3" t="s">
        <v>12</v>
      </c>
      <c r="AF39" s="2" t="str">
        <f t="shared" ref="AF39:AR42" si="29">IFERROR(B39/Q39, "N.A.")</f>
        <v>N.A.</v>
      </c>
      <c r="AG39" s="2" t="str">
        <f t="shared" si="29"/>
        <v>N.A.</v>
      </c>
      <c r="AH39" s="2" t="str">
        <f t="shared" si="29"/>
        <v>N.A.</v>
      </c>
      <c r="AI39" s="2" t="str">
        <f t="shared" si="29"/>
        <v>N.A.</v>
      </c>
      <c r="AJ39" s="2" t="str">
        <f t="shared" si="29"/>
        <v>N.A.</v>
      </c>
      <c r="AK39" s="2" t="str">
        <f t="shared" si="29"/>
        <v>N.A.</v>
      </c>
      <c r="AL39" s="2" t="str">
        <f t="shared" si="29"/>
        <v>N.A.</v>
      </c>
      <c r="AM39" s="2" t="str">
        <f t="shared" si="29"/>
        <v>N.A.</v>
      </c>
      <c r="AN39" s="2" t="str">
        <f t="shared" si="29"/>
        <v>N.A.</v>
      </c>
      <c r="AO39" s="2" t="str">
        <f t="shared" si="29"/>
        <v>N.A.</v>
      </c>
      <c r="AP39" s="15" t="str">
        <f t="shared" si="29"/>
        <v>N.A.</v>
      </c>
      <c r="AQ39" s="16" t="str">
        <f t="shared" si="29"/>
        <v>N.A.</v>
      </c>
      <c r="AR39" s="13" t="str">
        <f t="shared" si="29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7"/>
        <v>0</v>
      </c>
      <c r="M40" s="14">
        <f t="shared" si="27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8"/>
        <v>0</v>
      </c>
      <c r="AB40" s="14">
        <f t="shared" si="28"/>
        <v>0</v>
      </c>
      <c r="AC40" s="13">
        <f>AA40+AB40</f>
        <v>0</v>
      </c>
      <c r="AE40" s="3" t="s">
        <v>13</v>
      </c>
      <c r="AF40" s="2" t="str">
        <f t="shared" si="29"/>
        <v>N.A.</v>
      </c>
      <c r="AG40" s="2" t="str">
        <f t="shared" si="29"/>
        <v>N.A.</v>
      </c>
      <c r="AH40" s="2" t="str">
        <f t="shared" si="29"/>
        <v>N.A.</v>
      </c>
      <c r="AI40" s="2" t="str">
        <f t="shared" si="29"/>
        <v>N.A.</v>
      </c>
      <c r="AJ40" s="2" t="str">
        <f t="shared" si="29"/>
        <v>N.A.</v>
      </c>
      <c r="AK40" s="2" t="str">
        <f t="shared" si="29"/>
        <v>N.A.</v>
      </c>
      <c r="AL40" s="2" t="str">
        <f t="shared" si="29"/>
        <v>N.A.</v>
      </c>
      <c r="AM40" s="2" t="str">
        <f t="shared" si="29"/>
        <v>N.A.</v>
      </c>
      <c r="AN40" s="2" t="str">
        <f t="shared" si="29"/>
        <v>N.A.</v>
      </c>
      <c r="AO40" s="2" t="str">
        <f t="shared" si="29"/>
        <v>N.A.</v>
      </c>
      <c r="AP40" s="15" t="str">
        <f t="shared" si="29"/>
        <v>N.A.</v>
      </c>
      <c r="AQ40" s="16" t="str">
        <f t="shared" si="29"/>
        <v>N.A.</v>
      </c>
      <c r="AR40" s="13" t="str">
        <f t="shared" si="29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7"/>
        <v>0</v>
      </c>
      <c r="M41" s="14">
        <f t="shared" si="27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8"/>
        <v>0</v>
      </c>
      <c r="AB41" s="14">
        <f t="shared" si="28"/>
        <v>0</v>
      </c>
      <c r="AC41" s="13">
        <f>AA41+AB41</f>
        <v>0</v>
      </c>
      <c r="AE41" s="3" t="s">
        <v>14</v>
      </c>
      <c r="AF41" s="2" t="str">
        <f t="shared" si="29"/>
        <v>N.A.</v>
      </c>
      <c r="AG41" s="2" t="str">
        <f t="shared" si="29"/>
        <v>N.A.</v>
      </c>
      <c r="AH41" s="2" t="str">
        <f t="shared" si="29"/>
        <v>N.A.</v>
      </c>
      <c r="AI41" s="2" t="str">
        <f t="shared" si="29"/>
        <v>N.A.</v>
      </c>
      <c r="AJ41" s="2" t="str">
        <f t="shared" si="29"/>
        <v>N.A.</v>
      </c>
      <c r="AK41" s="2" t="str">
        <f t="shared" si="29"/>
        <v>N.A.</v>
      </c>
      <c r="AL41" s="2" t="str">
        <f t="shared" si="29"/>
        <v>N.A.</v>
      </c>
      <c r="AM41" s="2" t="str">
        <f t="shared" si="29"/>
        <v>N.A.</v>
      </c>
      <c r="AN41" s="2" t="str">
        <f t="shared" si="29"/>
        <v>N.A.</v>
      </c>
      <c r="AO41" s="2" t="str">
        <f t="shared" si="29"/>
        <v>N.A.</v>
      </c>
      <c r="AP41" s="15" t="str">
        <f t="shared" si="29"/>
        <v>N.A.</v>
      </c>
      <c r="AQ41" s="16" t="str">
        <f t="shared" si="29"/>
        <v>N.A.</v>
      </c>
      <c r="AR41" s="13" t="str">
        <f t="shared" si="29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7"/>
        <v>0</v>
      </c>
      <c r="M42" s="14">
        <f t="shared" si="27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8"/>
        <v>0</v>
      </c>
      <c r="AB42" s="14">
        <f t="shared" si="28"/>
        <v>0</v>
      </c>
      <c r="AC42" s="13">
        <f>AA42+AB42</f>
        <v>0</v>
      </c>
      <c r="AE42" s="3" t="s">
        <v>15</v>
      </c>
      <c r="AF42" s="2" t="str">
        <f t="shared" si="29"/>
        <v>N.A.</v>
      </c>
      <c r="AG42" s="2" t="str">
        <f t="shared" si="29"/>
        <v>N.A.</v>
      </c>
      <c r="AH42" s="2" t="str">
        <f t="shared" si="29"/>
        <v>N.A.</v>
      </c>
      <c r="AI42" s="2" t="str">
        <f t="shared" si="29"/>
        <v>N.A.</v>
      </c>
      <c r="AJ42" s="2" t="str">
        <f t="shared" si="29"/>
        <v>N.A.</v>
      </c>
      <c r="AK42" s="2" t="str">
        <f t="shared" si="29"/>
        <v>N.A.</v>
      </c>
      <c r="AL42" s="2" t="str">
        <f t="shared" si="29"/>
        <v>N.A.</v>
      </c>
      <c r="AM42" s="2" t="str">
        <f t="shared" si="29"/>
        <v>N.A.</v>
      </c>
      <c r="AN42" s="2" t="str">
        <f t="shared" si="29"/>
        <v>N.A.</v>
      </c>
      <c r="AO42" s="2" t="str">
        <f t="shared" si="29"/>
        <v>N.A.</v>
      </c>
      <c r="AP42" s="15" t="str">
        <f t="shared" si="29"/>
        <v>N.A.</v>
      </c>
      <c r="AQ42" s="16" t="str">
        <f t="shared" si="29"/>
        <v>N.A.</v>
      </c>
      <c r="AR42" s="13" t="str">
        <f t="shared" si="29"/>
        <v>N.A.</v>
      </c>
    </row>
    <row r="43" spans="1:44" ht="15" customHeight="1" thickBot="1" x14ac:dyDescent="0.3">
      <c r="A43" s="4" t="s">
        <v>16</v>
      </c>
      <c r="B43" s="2">
        <f t="shared" ref="B43:K43" si="30">SUM(B39:B42)</f>
        <v>0</v>
      </c>
      <c r="C43" s="2">
        <f t="shared" si="30"/>
        <v>0</v>
      </c>
      <c r="D43" s="2">
        <f t="shared" si="30"/>
        <v>0</v>
      </c>
      <c r="E43" s="2">
        <f t="shared" si="30"/>
        <v>0</v>
      </c>
      <c r="F43" s="2">
        <f t="shared" si="30"/>
        <v>0</v>
      </c>
      <c r="G43" s="2">
        <f t="shared" si="30"/>
        <v>0</v>
      </c>
      <c r="H43" s="2">
        <f t="shared" si="30"/>
        <v>0</v>
      </c>
      <c r="I43" s="2">
        <f t="shared" si="30"/>
        <v>0</v>
      </c>
      <c r="J43" s="2">
        <f t="shared" si="30"/>
        <v>0</v>
      </c>
      <c r="K43" s="2">
        <f t="shared" si="30"/>
        <v>0</v>
      </c>
      <c r="L43" s="1">
        <f t="shared" ref="L43" si="31">B43+D43+F43+H43+J43</f>
        <v>0</v>
      </c>
      <c r="M43" s="14">
        <f t="shared" ref="M43" si="32">C43+E43+G43+I43+K43</f>
        <v>0</v>
      </c>
      <c r="N43" s="22">
        <f>L43+M43</f>
        <v>0</v>
      </c>
      <c r="P43" s="4" t="s">
        <v>16</v>
      </c>
      <c r="Q43" s="2">
        <f t="shared" ref="Q43:Z43" si="33">SUM(Q39:Q42)</f>
        <v>0</v>
      </c>
      <c r="R43" s="2">
        <f t="shared" si="33"/>
        <v>0</v>
      </c>
      <c r="S43" s="2">
        <f t="shared" si="33"/>
        <v>0</v>
      </c>
      <c r="T43" s="2">
        <f t="shared" si="33"/>
        <v>0</v>
      </c>
      <c r="U43" s="2">
        <f t="shared" si="33"/>
        <v>0</v>
      </c>
      <c r="V43" s="2">
        <f t="shared" si="33"/>
        <v>0</v>
      </c>
      <c r="W43" s="2">
        <f t="shared" si="33"/>
        <v>0</v>
      </c>
      <c r="X43" s="2">
        <f t="shared" si="33"/>
        <v>0</v>
      </c>
      <c r="Y43" s="2">
        <f t="shared" si="33"/>
        <v>0</v>
      </c>
      <c r="Z43" s="2">
        <f t="shared" si="33"/>
        <v>0</v>
      </c>
      <c r="AA43" s="1">
        <f t="shared" ref="AA43" si="34">Q43+S43+U43+W43+Y43</f>
        <v>0</v>
      </c>
      <c r="AB43" s="14">
        <f t="shared" ref="AB43" si="35">R43+T43+V43+X43+Z43</f>
        <v>0</v>
      </c>
      <c r="AC43" s="22">
        <f>AA43+AB43</f>
        <v>0</v>
      </c>
      <c r="AE43" s="4" t="s">
        <v>16</v>
      </c>
      <c r="AF43" s="2" t="str">
        <f t="shared" ref="AF43:AO43" si="36">IFERROR(B43/Q43, "N.A.")</f>
        <v>N.A.</v>
      </c>
      <c r="AG43" s="2" t="str">
        <f t="shared" si="36"/>
        <v>N.A.</v>
      </c>
      <c r="AH43" s="2" t="str">
        <f t="shared" si="36"/>
        <v>N.A.</v>
      </c>
      <c r="AI43" s="2" t="str">
        <f t="shared" si="36"/>
        <v>N.A.</v>
      </c>
      <c r="AJ43" s="2" t="str">
        <f t="shared" si="36"/>
        <v>N.A.</v>
      </c>
      <c r="AK43" s="2" t="str">
        <f t="shared" si="36"/>
        <v>N.A.</v>
      </c>
      <c r="AL43" s="2" t="str">
        <f t="shared" si="36"/>
        <v>N.A.</v>
      </c>
      <c r="AM43" s="2" t="str">
        <f t="shared" si="36"/>
        <v>N.A.</v>
      </c>
      <c r="AN43" s="2" t="str">
        <f t="shared" si="36"/>
        <v>N.A.</v>
      </c>
      <c r="AO43" s="2" t="str">
        <f t="shared" si="36"/>
        <v>N.A.</v>
      </c>
      <c r="AP43" s="15" t="str">
        <f t="shared" ref="AP43" si="37">IFERROR(L43/AA43, "N.A.")</f>
        <v>N.A.</v>
      </c>
      <c r="AQ43" s="16" t="str">
        <f t="shared" ref="AQ43" si="38">IFERROR(M43/AB43, "N.A.")</f>
        <v>N.A.</v>
      </c>
      <c r="AR43" s="13" t="str">
        <f t="shared" ref="AR43" si="39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23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23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400041973.99999976</v>
      </c>
      <c r="C15" s="2"/>
      <c r="D15" s="2">
        <v>130000714.00000003</v>
      </c>
      <c r="E15" s="2"/>
      <c r="F15" s="2">
        <v>103526940.00000001</v>
      </c>
      <c r="G15" s="2"/>
      <c r="H15" s="2">
        <v>606147698.00000048</v>
      </c>
      <c r="I15" s="2"/>
      <c r="J15" s="2">
        <v>0</v>
      </c>
      <c r="K15" s="2"/>
      <c r="L15" s="1">
        <f t="shared" ref="L15:M18" si="0">B15+D15+F15+H15+J15</f>
        <v>1239717326.0000002</v>
      </c>
      <c r="M15" s="14">
        <f t="shared" si="0"/>
        <v>0</v>
      </c>
      <c r="N15" s="13">
        <f>L15+M15</f>
        <v>1239717326.0000002</v>
      </c>
      <c r="P15" s="3" t="s">
        <v>12</v>
      </c>
      <c r="Q15" s="2">
        <v>50703</v>
      </c>
      <c r="R15" s="2">
        <v>0</v>
      </c>
      <c r="S15" s="2">
        <v>15941</v>
      </c>
      <c r="T15" s="2">
        <v>0</v>
      </c>
      <c r="U15" s="2">
        <v>10966</v>
      </c>
      <c r="V15" s="2">
        <v>0</v>
      </c>
      <c r="W15" s="2">
        <v>125199</v>
      </c>
      <c r="X15" s="2">
        <v>0</v>
      </c>
      <c r="Y15" s="2">
        <v>12313</v>
      </c>
      <c r="Z15" s="2">
        <v>0</v>
      </c>
      <c r="AA15" s="1">
        <f t="shared" ref="AA15:AB18" si="1">Q15+S15+U15+W15+Y15</f>
        <v>215122</v>
      </c>
      <c r="AB15" s="14">
        <f t="shared" si="1"/>
        <v>0</v>
      </c>
      <c r="AC15" s="13">
        <f>AA15+AB15</f>
        <v>215122</v>
      </c>
      <c r="AE15" s="3" t="s">
        <v>12</v>
      </c>
      <c r="AF15" s="2">
        <f t="shared" ref="AF15:AR18" si="2">IFERROR(B15/Q15, "N.A.")</f>
        <v>7889.9073822061764</v>
      </c>
      <c r="AG15" s="2" t="str">
        <f t="shared" si="2"/>
        <v>N.A.</v>
      </c>
      <c r="AH15" s="2">
        <f t="shared" si="2"/>
        <v>8155.1166175271328</v>
      </c>
      <c r="AI15" s="2" t="str">
        <f t="shared" si="2"/>
        <v>N.A.</v>
      </c>
      <c r="AJ15" s="2">
        <f t="shared" si="2"/>
        <v>9440.7204085354751</v>
      </c>
      <c r="AK15" s="2" t="str">
        <f t="shared" si="2"/>
        <v>N.A.</v>
      </c>
      <c r="AL15" s="2">
        <f t="shared" si="2"/>
        <v>4841.4739574597279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5762.8570113702935</v>
      </c>
      <c r="AQ15" s="16" t="str">
        <f t="shared" si="2"/>
        <v>N.A.</v>
      </c>
      <c r="AR15" s="13">
        <f t="shared" si="2"/>
        <v>5762.8570113702935</v>
      </c>
    </row>
    <row r="16" spans="1:44" ht="15" customHeight="1" thickBot="1" x14ac:dyDescent="0.3">
      <c r="A16" s="3" t="s">
        <v>13</v>
      </c>
      <c r="B16" s="2">
        <v>146955594.00000009</v>
      </c>
      <c r="C16" s="2">
        <v>25162509.999999996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146955594.00000009</v>
      </c>
      <c r="M16" s="14">
        <f t="shared" si="0"/>
        <v>25162509.999999996</v>
      </c>
      <c r="N16" s="13">
        <f>L16+M16</f>
        <v>172118104.00000009</v>
      </c>
      <c r="P16" s="3" t="s">
        <v>13</v>
      </c>
      <c r="Q16" s="2">
        <v>31150</v>
      </c>
      <c r="R16" s="2">
        <v>4433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31150</v>
      </c>
      <c r="AB16" s="14">
        <f t="shared" si="1"/>
        <v>4433</v>
      </c>
      <c r="AC16" s="13">
        <f>AA16+AB16</f>
        <v>35583</v>
      </c>
      <c r="AE16" s="3" t="s">
        <v>13</v>
      </c>
      <c r="AF16" s="2">
        <f t="shared" si="2"/>
        <v>4717.6755698234383</v>
      </c>
      <c r="AG16" s="2">
        <f t="shared" si="2"/>
        <v>5676.1809158583346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4717.6755698234383</v>
      </c>
      <c r="AQ16" s="16">
        <f t="shared" si="2"/>
        <v>5676.1809158583346</v>
      </c>
      <c r="AR16" s="13">
        <f t="shared" si="2"/>
        <v>4837.0880476632128</v>
      </c>
    </row>
    <row r="17" spans="1:44" ht="15" customHeight="1" thickBot="1" x14ac:dyDescent="0.3">
      <c r="A17" s="3" t="s">
        <v>14</v>
      </c>
      <c r="B17" s="2">
        <v>743741030.00000083</v>
      </c>
      <c r="C17" s="2">
        <v>3758498156.9999952</v>
      </c>
      <c r="D17" s="2">
        <v>226319370.00000006</v>
      </c>
      <c r="E17" s="2">
        <v>140380044.99999994</v>
      </c>
      <c r="F17" s="2"/>
      <c r="G17" s="2">
        <v>317093850.00000006</v>
      </c>
      <c r="H17" s="2"/>
      <c r="I17" s="2">
        <v>330535077.99999994</v>
      </c>
      <c r="J17" s="2">
        <v>0</v>
      </c>
      <c r="K17" s="2"/>
      <c r="L17" s="1">
        <f t="shared" si="0"/>
        <v>970060400.00000095</v>
      </c>
      <c r="M17" s="14">
        <f t="shared" si="0"/>
        <v>4546507129.9999952</v>
      </c>
      <c r="N17" s="13">
        <f>L17+M17</f>
        <v>5516567529.9999962</v>
      </c>
      <c r="P17" s="3" t="s">
        <v>14</v>
      </c>
      <c r="Q17" s="2">
        <v>112782</v>
      </c>
      <c r="R17" s="2">
        <v>448746</v>
      </c>
      <c r="S17" s="2">
        <v>26462</v>
      </c>
      <c r="T17" s="2">
        <v>7443</v>
      </c>
      <c r="U17" s="2">
        <v>0</v>
      </c>
      <c r="V17" s="2">
        <v>31171</v>
      </c>
      <c r="W17" s="2">
        <v>0</v>
      </c>
      <c r="X17" s="2">
        <v>33484</v>
      </c>
      <c r="Y17" s="2">
        <v>11709</v>
      </c>
      <c r="Z17" s="2">
        <v>0</v>
      </c>
      <c r="AA17" s="1">
        <f t="shared" si="1"/>
        <v>150953</v>
      </c>
      <c r="AB17" s="14">
        <f t="shared" si="1"/>
        <v>520844</v>
      </c>
      <c r="AC17" s="13">
        <f>AA17+AB17</f>
        <v>671797</v>
      </c>
      <c r="AE17" s="3" t="s">
        <v>14</v>
      </c>
      <c r="AF17" s="2">
        <f t="shared" si="2"/>
        <v>6594.5011615328758</v>
      </c>
      <c r="AG17" s="2">
        <f t="shared" si="2"/>
        <v>8375.558015001794</v>
      </c>
      <c r="AH17" s="2">
        <f t="shared" si="2"/>
        <v>8552.6177159700728</v>
      </c>
      <c r="AI17" s="2">
        <f t="shared" si="2"/>
        <v>18860.680505172637</v>
      </c>
      <c r="AJ17" s="2" t="str">
        <f t="shared" si="2"/>
        <v>N.A.</v>
      </c>
      <c r="AK17" s="2">
        <f t="shared" si="2"/>
        <v>10172.719835744765</v>
      </c>
      <c r="AL17" s="2" t="str">
        <f t="shared" si="2"/>
        <v>N.A.</v>
      </c>
      <c r="AM17" s="2">
        <f t="shared" si="2"/>
        <v>9871.4334607573746</v>
      </c>
      <c r="AN17" s="2">
        <f t="shared" si="2"/>
        <v>0</v>
      </c>
      <c r="AO17" s="2" t="str">
        <f t="shared" si="2"/>
        <v>N.A.</v>
      </c>
      <c r="AP17" s="15">
        <f t="shared" si="2"/>
        <v>6426.2412803985408</v>
      </c>
      <c r="AQ17" s="16">
        <f t="shared" si="2"/>
        <v>8729.1149173264839</v>
      </c>
      <c r="AR17" s="13">
        <f t="shared" si="2"/>
        <v>8211.6584771887883</v>
      </c>
    </row>
    <row r="18" spans="1:44" ht="15" customHeight="1" thickBot="1" x14ac:dyDescent="0.3">
      <c r="A18" s="3" t="s">
        <v>15</v>
      </c>
      <c r="B18" s="2">
        <v>51323743.000000022</v>
      </c>
      <c r="C18" s="2">
        <v>11813130</v>
      </c>
      <c r="D18" s="2">
        <v>9244215.0000000019</v>
      </c>
      <c r="E18" s="2">
        <v>719820</v>
      </c>
      <c r="F18" s="2"/>
      <c r="G18" s="2">
        <v>24606117</v>
      </c>
      <c r="H18" s="2">
        <v>57348423.999999993</v>
      </c>
      <c r="I18" s="2"/>
      <c r="J18" s="2">
        <v>0</v>
      </c>
      <c r="K18" s="2"/>
      <c r="L18" s="1">
        <f t="shared" si="0"/>
        <v>117916382.00000001</v>
      </c>
      <c r="M18" s="14">
        <f t="shared" si="0"/>
        <v>37139067</v>
      </c>
      <c r="N18" s="13">
        <f>L18+M18</f>
        <v>155055449</v>
      </c>
      <c r="P18" s="3" t="s">
        <v>15</v>
      </c>
      <c r="Q18" s="2">
        <v>10324</v>
      </c>
      <c r="R18" s="2">
        <v>1148</v>
      </c>
      <c r="S18" s="2">
        <v>1776</v>
      </c>
      <c r="T18" s="2">
        <v>93</v>
      </c>
      <c r="U18" s="2">
        <v>0</v>
      </c>
      <c r="V18" s="2">
        <v>3230</v>
      </c>
      <c r="W18" s="2">
        <v>23824</v>
      </c>
      <c r="X18" s="2">
        <v>0</v>
      </c>
      <c r="Y18" s="2">
        <v>7021</v>
      </c>
      <c r="Z18" s="2">
        <v>0</v>
      </c>
      <c r="AA18" s="1">
        <f t="shared" si="1"/>
        <v>42945</v>
      </c>
      <c r="AB18" s="14">
        <f t="shared" si="1"/>
        <v>4471</v>
      </c>
      <c r="AC18" s="22">
        <f>AA18+AB18</f>
        <v>47416</v>
      </c>
      <c r="AE18" s="3" t="s">
        <v>15</v>
      </c>
      <c r="AF18" s="2">
        <f t="shared" si="2"/>
        <v>4971.3040488182896</v>
      </c>
      <c r="AG18" s="2">
        <f t="shared" si="2"/>
        <v>10290.182926829268</v>
      </c>
      <c r="AH18" s="2">
        <f t="shared" si="2"/>
        <v>5205.0760135135142</v>
      </c>
      <c r="AI18" s="2">
        <f t="shared" si="2"/>
        <v>7740</v>
      </c>
      <c r="AJ18" s="2" t="str">
        <f t="shared" si="2"/>
        <v>N.A.</v>
      </c>
      <c r="AK18" s="2">
        <f t="shared" si="2"/>
        <v>7617.9928792569663</v>
      </c>
      <c r="AL18" s="2">
        <f t="shared" si="2"/>
        <v>2407.1702484889183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2745.7534520898826</v>
      </c>
      <c r="AQ18" s="16">
        <f t="shared" si="2"/>
        <v>8306.6577946768066</v>
      </c>
      <c r="AR18" s="13">
        <f t="shared" si="2"/>
        <v>3270.1081702378942</v>
      </c>
    </row>
    <row r="19" spans="1:44" ht="15" customHeight="1" thickBot="1" x14ac:dyDescent="0.3">
      <c r="A19" s="4" t="s">
        <v>16</v>
      </c>
      <c r="B19" s="2">
        <f t="shared" ref="B19:K19" si="3">SUM(B15:B18)</f>
        <v>1342062341.0000007</v>
      </c>
      <c r="C19" s="2">
        <f t="shared" si="3"/>
        <v>3795473796.9999952</v>
      </c>
      <c r="D19" s="2">
        <f t="shared" si="3"/>
        <v>365564299.00000012</v>
      </c>
      <c r="E19" s="2">
        <f t="shared" si="3"/>
        <v>141099864.99999994</v>
      </c>
      <c r="F19" s="2">
        <f t="shared" si="3"/>
        <v>103526940.00000001</v>
      </c>
      <c r="G19" s="2">
        <f t="shared" si="3"/>
        <v>341699967.00000006</v>
      </c>
      <c r="H19" s="2">
        <f t="shared" si="3"/>
        <v>663496122.00000048</v>
      </c>
      <c r="I19" s="2">
        <f t="shared" si="3"/>
        <v>330535077.99999994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2474649702.0000014</v>
      </c>
      <c r="M19" s="14">
        <f t="shared" ref="M19" si="5">C19+E19+G19+I19+K19</f>
        <v>4608808706.9999952</v>
      </c>
      <c r="N19" s="22">
        <f>L19+M19</f>
        <v>7083458408.9999962</v>
      </c>
      <c r="P19" s="4" t="s">
        <v>16</v>
      </c>
      <c r="Q19" s="2">
        <f t="shared" ref="Q19:Z19" si="6">SUM(Q15:Q18)</f>
        <v>204959</v>
      </c>
      <c r="R19" s="2">
        <f t="shared" si="6"/>
        <v>454327</v>
      </c>
      <c r="S19" s="2">
        <f t="shared" si="6"/>
        <v>44179</v>
      </c>
      <c r="T19" s="2">
        <f t="shared" si="6"/>
        <v>7536</v>
      </c>
      <c r="U19" s="2">
        <f t="shared" si="6"/>
        <v>10966</v>
      </c>
      <c r="V19" s="2">
        <f t="shared" si="6"/>
        <v>34401</v>
      </c>
      <c r="W19" s="2">
        <f t="shared" si="6"/>
        <v>149023</v>
      </c>
      <c r="X19" s="2">
        <f t="shared" si="6"/>
        <v>33484</v>
      </c>
      <c r="Y19" s="2">
        <f t="shared" si="6"/>
        <v>31043</v>
      </c>
      <c r="Z19" s="2">
        <f t="shared" si="6"/>
        <v>0</v>
      </c>
      <c r="AA19" s="1">
        <f t="shared" ref="AA19" si="7">Q19+S19+U19+W19+Y19</f>
        <v>440170</v>
      </c>
      <c r="AB19" s="14">
        <f t="shared" ref="AB19" si="8">R19+T19+V19+X19+Z19</f>
        <v>529748</v>
      </c>
      <c r="AC19" s="13">
        <f>AA19+AB19</f>
        <v>969918</v>
      </c>
      <c r="AE19" s="4" t="s">
        <v>16</v>
      </c>
      <c r="AF19" s="2">
        <f t="shared" ref="AF19:AO19" si="9">IFERROR(B19/Q19, "N.A.")</f>
        <v>6547.9551568850393</v>
      </c>
      <c r="AG19" s="2">
        <f t="shared" si="9"/>
        <v>8354.0573133447833</v>
      </c>
      <c r="AH19" s="2">
        <f t="shared" si="9"/>
        <v>8274.6168767966701</v>
      </c>
      <c r="AI19" s="2">
        <f t="shared" si="9"/>
        <v>18723.442807855619</v>
      </c>
      <c r="AJ19" s="2">
        <f t="shared" si="9"/>
        <v>9440.7204085354751</v>
      </c>
      <c r="AK19" s="2">
        <f t="shared" si="9"/>
        <v>9932.8498299468065</v>
      </c>
      <c r="AL19" s="2">
        <f t="shared" si="9"/>
        <v>4452.3068385417046</v>
      </c>
      <c r="AM19" s="2">
        <f t="shared" si="9"/>
        <v>9871.4334607573746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5622.0317195628995</v>
      </c>
      <c r="AQ19" s="16">
        <f t="shared" ref="AQ19" si="11">IFERROR(M19/AB19, "N.A.")</f>
        <v>8700.0020896728165</v>
      </c>
      <c r="AR19" s="13">
        <f t="shared" ref="AR19" si="12">IFERROR(N19/AC19, "N.A.")</f>
        <v>7303.1518221127935</v>
      </c>
    </row>
    <row r="20" spans="1:44" ht="15" customHeight="1" thickBot="1" x14ac:dyDescent="0.3">
      <c r="A20" s="5" t="s">
        <v>0</v>
      </c>
      <c r="B20" s="46">
        <f>B19+C19</f>
        <v>5137536137.9999962</v>
      </c>
      <c r="C20" s="47"/>
      <c r="D20" s="46">
        <f>D19+E19</f>
        <v>506664164.00000006</v>
      </c>
      <c r="E20" s="47"/>
      <c r="F20" s="46">
        <f>F19+G19</f>
        <v>445226907.00000006</v>
      </c>
      <c r="G20" s="47"/>
      <c r="H20" s="46">
        <f>H19+I19</f>
        <v>994031200.00000048</v>
      </c>
      <c r="I20" s="47"/>
      <c r="J20" s="46">
        <f>J19+K19</f>
        <v>0</v>
      </c>
      <c r="K20" s="47"/>
      <c r="L20" s="46">
        <f>L19+M19</f>
        <v>7083458408.9999962</v>
      </c>
      <c r="M20" s="50"/>
      <c r="N20" s="23">
        <f>B20+D20+F20+H20+J20</f>
        <v>7083458408.9999962</v>
      </c>
      <c r="P20" s="5" t="s">
        <v>0</v>
      </c>
      <c r="Q20" s="46">
        <f>Q19+R19</f>
        <v>659286</v>
      </c>
      <c r="R20" s="47"/>
      <c r="S20" s="46">
        <f>S19+T19</f>
        <v>51715</v>
      </c>
      <c r="T20" s="47"/>
      <c r="U20" s="46">
        <f>U19+V19</f>
        <v>45367</v>
      </c>
      <c r="V20" s="47"/>
      <c r="W20" s="46">
        <f>W19+X19</f>
        <v>182507</v>
      </c>
      <c r="X20" s="47"/>
      <c r="Y20" s="46">
        <f>Y19+Z19</f>
        <v>31043</v>
      </c>
      <c r="Z20" s="47"/>
      <c r="AA20" s="46">
        <f>AA19+AB19</f>
        <v>969918</v>
      </c>
      <c r="AB20" s="47"/>
      <c r="AC20" s="24">
        <f>Q20+S20+U20+W20+Y20</f>
        <v>969918</v>
      </c>
      <c r="AE20" s="5" t="s">
        <v>0</v>
      </c>
      <c r="AF20" s="48">
        <f>IFERROR(B20/Q20,"N.A.")</f>
        <v>7792.5758138349611</v>
      </c>
      <c r="AG20" s="49"/>
      <c r="AH20" s="48">
        <f>IFERROR(D20/S20,"N.A.")</f>
        <v>9797.2380160495031</v>
      </c>
      <c r="AI20" s="49"/>
      <c r="AJ20" s="48">
        <f>IFERROR(F20/U20,"N.A.")</f>
        <v>9813.8935129058573</v>
      </c>
      <c r="AK20" s="49"/>
      <c r="AL20" s="48">
        <f>IFERROR(H20/W20,"N.A.")</f>
        <v>5446.5373930862952</v>
      </c>
      <c r="AM20" s="49"/>
      <c r="AN20" s="48">
        <f>IFERROR(J20/Y20,"N.A.")</f>
        <v>0</v>
      </c>
      <c r="AO20" s="49"/>
      <c r="AP20" s="48">
        <f>IFERROR(L20/AA20,"N.A.")</f>
        <v>7303.1518221127935</v>
      </c>
      <c r="AQ20" s="49"/>
      <c r="AR20" s="17">
        <f>IFERROR(N20/AC20, "N.A.")</f>
        <v>7303.1518221127935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328740349.00000006</v>
      </c>
      <c r="C27" s="2"/>
      <c r="D27" s="2">
        <v>122325643.99999999</v>
      </c>
      <c r="E27" s="2"/>
      <c r="F27" s="2">
        <v>83702759.999999985</v>
      </c>
      <c r="G27" s="2"/>
      <c r="H27" s="2">
        <v>386636416.00000012</v>
      </c>
      <c r="I27" s="2"/>
      <c r="J27" s="2">
        <v>0</v>
      </c>
      <c r="K27" s="2"/>
      <c r="L27" s="1">
        <f t="shared" ref="L27:M30" si="13">B27+D27+F27+H27+J27</f>
        <v>921405169.00000024</v>
      </c>
      <c r="M27" s="14">
        <f t="shared" si="13"/>
        <v>0</v>
      </c>
      <c r="N27" s="13">
        <f>L27+M27</f>
        <v>921405169.00000024</v>
      </c>
      <c r="P27" s="3" t="s">
        <v>12</v>
      </c>
      <c r="Q27" s="2">
        <v>39160</v>
      </c>
      <c r="R27" s="2">
        <v>0</v>
      </c>
      <c r="S27" s="2">
        <v>14966</v>
      </c>
      <c r="T27" s="2">
        <v>0</v>
      </c>
      <c r="U27" s="2">
        <v>7293</v>
      </c>
      <c r="V27" s="2">
        <v>0</v>
      </c>
      <c r="W27" s="2">
        <v>64127</v>
      </c>
      <c r="X27" s="2">
        <v>0</v>
      </c>
      <c r="Y27" s="2">
        <v>3485</v>
      </c>
      <c r="Z27" s="2">
        <v>0</v>
      </c>
      <c r="AA27" s="1">
        <f t="shared" ref="AA27:AB30" si="14">Q27+S27+U27+W27+Y27</f>
        <v>129031</v>
      </c>
      <c r="AB27" s="14">
        <f t="shared" si="14"/>
        <v>0</v>
      </c>
      <c r="AC27" s="13">
        <f>AA27+AB27</f>
        <v>129031</v>
      </c>
      <c r="AE27" s="3" t="s">
        <v>12</v>
      </c>
      <c r="AF27" s="2">
        <f t="shared" ref="AF27:AR30" si="15">IFERROR(B27/Q27, "N.A.")</f>
        <v>8394.7995148110331</v>
      </c>
      <c r="AG27" s="2" t="str">
        <f t="shared" si="15"/>
        <v>N.A.</v>
      </c>
      <c r="AH27" s="2">
        <f t="shared" si="15"/>
        <v>8173.5696913002794</v>
      </c>
      <c r="AI27" s="2" t="str">
        <f t="shared" si="15"/>
        <v>N.A.</v>
      </c>
      <c r="AJ27" s="2">
        <f t="shared" si="15"/>
        <v>11477.13698066639</v>
      </c>
      <c r="AK27" s="2" t="str">
        <f t="shared" si="15"/>
        <v>N.A.</v>
      </c>
      <c r="AL27" s="2">
        <f t="shared" si="15"/>
        <v>6029.2297472203618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7140.9596841069215</v>
      </c>
      <c r="AQ27" s="16" t="str">
        <f t="shared" si="15"/>
        <v>N.A.</v>
      </c>
      <c r="AR27" s="13">
        <f t="shared" si="15"/>
        <v>7140.9596841069215</v>
      </c>
    </row>
    <row r="28" spans="1:44" ht="15" customHeight="1" thickBot="1" x14ac:dyDescent="0.3">
      <c r="A28" s="3" t="s">
        <v>13</v>
      </c>
      <c r="B28" s="2">
        <v>20193899.999999996</v>
      </c>
      <c r="C28" s="2">
        <v>8475090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20193899.999999996</v>
      </c>
      <c r="M28" s="14">
        <f t="shared" si="13"/>
        <v>8475090</v>
      </c>
      <c r="N28" s="13">
        <f>L28+M28</f>
        <v>28668989.999999996</v>
      </c>
      <c r="P28" s="3" t="s">
        <v>13</v>
      </c>
      <c r="Q28" s="2">
        <v>3536</v>
      </c>
      <c r="R28" s="2">
        <v>807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3536</v>
      </c>
      <c r="AB28" s="14">
        <f t="shared" si="14"/>
        <v>807</v>
      </c>
      <c r="AC28" s="13">
        <f>AA28+AB28</f>
        <v>4343</v>
      </c>
      <c r="AE28" s="3" t="s">
        <v>13</v>
      </c>
      <c r="AF28" s="2">
        <f t="shared" si="15"/>
        <v>5710.9445701357454</v>
      </c>
      <c r="AG28" s="2">
        <f t="shared" si="15"/>
        <v>10501.970260223048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5710.9445701357454</v>
      </c>
      <c r="AQ28" s="16">
        <f t="shared" si="15"/>
        <v>10501.970260223048</v>
      </c>
      <c r="AR28" s="13">
        <f t="shared" si="15"/>
        <v>6601.1950264793913</v>
      </c>
    </row>
    <row r="29" spans="1:44" ht="15" customHeight="1" thickBot="1" x14ac:dyDescent="0.3">
      <c r="A29" s="3" t="s">
        <v>14</v>
      </c>
      <c r="B29" s="2">
        <v>512151525.00000024</v>
      </c>
      <c r="C29" s="2">
        <v>2324302810.0000019</v>
      </c>
      <c r="D29" s="2">
        <v>134256610.00000009</v>
      </c>
      <c r="E29" s="2">
        <v>69390425</v>
      </c>
      <c r="F29" s="2"/>
      <c r="G29" s="2">
        <v>195853119.99999991</v>
      </c>
      <c r="H29" s="2"/>
      <c r="I29" s="2">
        <v>271609398.00000012</v>
      </c>
      <c r="J29" s="2">
        <v>0</v>
      </c>
      <c r="K29" s="2"/>
      <c r="L29" s="1">
        <f t="shared" si="13"/>
        <v>646408135.00000036</v>
      </c>
      <c r="M29" s="14">
        <f t="shared" si="13"/>
        <v>2861155753.0000019</v>
      </c>
      <c r="N29" s="13">
        <f>L29+M29</f>
        <v>3507563888.0000024</v>
      </c>
      <c r="P29" s="3" t="s">
        <v>14</v>
      </c>
      <c r="Q29" s="2">
        <v>65798</v>
      </c>
      <c r="R29" s="2">
        <v>260357</v>
      </c>
      <c r="S29" s="2">
        <v>16911</v>
      </c>
      <c r="T29" s="2">
        <v>4247</v>
      </c>
      <c r="U29" s="2">
        <v>0</v>
      </c>
      <c r="V29" s="2">
        <v>24065</v>
      </c>
      <c r="W29" s="2">
        <v>0</v>
      </c>
      <c r="X29" s="2">
        <v>23174</v>
      </c>
      <c r="Y29" s="2">
        <v>3072</v>
      </c>
      <c r="Z29" s="2">
        <v>0</v>
      </c>
      <c r="AA29" s="1">
        <f t="shared" si="14"/>
        <v>85781</v>
      </c>
      <c r="AB29" s="14">
        <f t="shared" si="14"/>
        <v>311843</v>
      </c>
      <c r="AC29" s="13">
        <f>AA29+AB29</f>
        <v>397624</v>
      </c>
      <c r="AE29" s="3" t="s">
        <v>14</v>
      </c>
      <c r="AF29" s="2">
        <f t="shared" si="15"/>
        <v>7783.6944132040526</v>
      </c>
      <c r="AG29" s="2">
        <f t="shared" si="15"/>
        <v>8927.3682290086381</v>
      </c>
      <c r="AH29" s="2">
        <f t="shared" si="15"/>
        <v>7939.0107030926665</v>
      </c>
      <c r="AI29" s="2">
        <f t="shared" si="15"/>
        <v>16338.692017894984</v>
      </c>
      <c r="AJ29" s="2" t="str">
        <f t="shared" si="15"/>
        <v>N.A.</v>
      </c>
      <c r="AK29" s="2">
        <f t="shared" si="15"/>
        <v>8138.5048826095954</v>
      </c>
      <c r="AL29" s="2" t="str">
        <f t="shared" si="15"/>
        <v>N.A.</v>
      </c>
      <c r="AM29" s="2">
        <f t="shared" si="15"/>
        <v>11720.436609993963</v>
      </c>
      <c r="AN29" s="2">
        <f t="shared" si="15"/>
        <v>0</v>
      </c>
      <c r="AO29" s="2" t="str">
        <f t="shared" si="15"/>
        <v>N.A.</v>
      </c>
      <c r="AP29" s="15">
        <f t="shared" si="15"/>
        <v>7535.5630617502748</v>
      </c>
      <c r="AQ29" s="16">
        <f t="shared" si="15"/>
        <v>9174.9879041697332</v>
      </c>
      <c r="AR29" s="13">
        <f t="shared" si="15"/>
        <v>8821.3082912500304</v>
      </c>
    </row>
    <row r="30" spans="1:44" ht="15" customHeight="1" thickBot="1" x14ac:dyDescent="0.3">
      <c r="A30" s="3" t="s">
        <v>15</v>
      </c>
      <c r="B30" s="2">
        <v>49162992.999999985</v>
      </c>
      <c r="C30" s="2">
        <v>8135880</v>
      </c>
      <c r="D30" s="2">
        <v>5906339.9999999991</v>
      </c>
      <c r="E30" s="2">
        <v>719820</v>
      </c>
      <c r="F30" s="2"/>
      <c r="G30" s="2">
        <v>24590617.000000004</v>
      </c>
      <c r="H30" s="2">
        <v>56199619.000000022</v>
      </c>
      <c r="I30" s="2"/>
      <c r="J30" s="2">
        <v>0</v>
      </c>
      <c r="K30" s="2"/>
      <c r="L30" s="1">
        <f t="shared" si="13"/>
        <v>111268952</v>
      </c>
      <c r="M30" s="14">
        <f t="shared" si="13"/>
        <v>33446317.000000004</v>
      </c>
      <c r="N30" s="13">
        <f>L30+M30</f>
        <v>144715269</v>
      </c>
      <c r="P30" s="3" t="s">
        <v>15</v>
      </c>
      <c r="Q30" s="2">
        <v>9499</v>
      </c>
      <c r="R30" s="2">
        <v>713</v>
      </c>
      <c r="S30" s="2">
        <v>1326</v>
      </c>
      <c r="T30" s="2">
        <v>93</v>
      </c>
      <c r="U30" s="2">
        <v>0</v>
      </c>
      <c r="V30" s="2">
        <v>2806</v>
      </c>
      <c r="W30" s="2">
        <v>21949</v>
      </c>
      <c r="X30" s="2">
        <v>0</v>
      </c>
      <c r="Y30" s="2">
        <v>4628</v>
      </c>
      <c r="Z30" s="2">
        <v>0</v>
      </c>
      <c r="AA30" s="1">
        <f t="shared" si="14"/>
        <v>37402</v>
      </c>
      <c r="AB30" s="14">
        <f t="shared" si="14"/>
        <v>3612</v>
      </c>
      <c r="AC30" s="22">
        <f>AA30+AB30</f>
        <v>41014</v>
      </c>
      <c r="AE30" s="3" t="s">
        <v>15</v>
      </c>
      <c r="AF30" s="2">
        <f t="shared" si="15"/>
        <v>5175.5966943888816</v>
      </c>
      <c r="AG30" s="2">
        <f t="shared" si="15"/>
        <v>11410.771388499299</v>
      </c>
      <c r="AH30" s="2">
        <f t="shared" si="15"/>
        <v>4454.253393665158</v>
      </c>
      <c r="AI30" s="2">
        <f t="shared" si="15"/>
        <v>7740</v>
      </c>
      <c r="AJ30" s="2" t="str">
        <f t="shared" si="15"/>
        <v>N.A.</v>
      </c>
      <c r="AK30" s="2">
        <f t="shared" si="15"/>
        <v>8763.5841054882403</v>
      </c>
      <c r="AL30" s="2">
        <f t="shared" si="15"/>
        <v>2560.4637568909757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2974.9465803967701</v>
      </c>
      <c r="AQ30" s="16">
        <f t="shared" si="15"/>
        <v>9259.7776854928034</v>
      </c>
      <c r="AR30" s="13">
        <f t="shared" si="15"/>
        <v>3528.4358755546887</v>
      </c>
    </row>
    <row r="31" spans="1:44" ht="15" customHeight="1" thickBot="1" x14ac:dyDescent="0.3">
      <c r="A31" s="4" t="s">
        <v>16</v>
      </c>
      <c r="B31" s="2">
        <f t="shared" ref="B31:K31" si="16">SUM(B27:B30)</f>
        <v>910248767.00000024</v>
      </c>
      <c r="C31" s="2">
        <f t="shared" si="16"/>
        <v>2340913780.0000019</v>
      </c>
      <c r="D31" s="2">
        <f t="shared" si="16"/>
        <v>262488594.00000006</v>
      </c>
      <c r="E31" s="2">
        <f t="shared" si="16"/>
        <v>70110245</v>
      </c>
      <c r="F31" s="2">
        <f t="shared" si="16"/>
        <v>83702759.999999985</v>
      </c>
      <c r="G31" s="2">
        <f t="shared" si="16"/>
        <v>220443736.99999991</v>
      </c>
      <c r="H31" s="2">
        <f t="shared" si="16"/>
        <v>442836035.00000012</v>
      </c>
      <c r="I31" s="2">
        <f t="shared" si="16"/>
        <v>271609398.00000012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1699276156.0000005</v>
      </c>
      <c r="M31" s="14">
        <f t="shared" ref="M31" si="18">C31+E31+G31+I31+K31</f>
        <v>2903077160.0000019</v>
      </c>
      <c r="N31" s="22">
        <f>L31+M31</f>
        <v>4602353316.0000019</v>
      </c>
      <c r="P31" s="4" t="s">
        <v>16</v>
      </c>
      <c r="Q31" s="2">
        <f t="shared" ref="Q31:Z31" si="19">SUM(Q27:Q30)</f>
        <v>117993</v>
      </c>
      <c r="R31" s="2">
        <f t="shared" si="19"/>
        <v>261877</v>
      </c>
      <c r="S31" s="2">
        <f t="shared" si="19"/>
        <v>33203</v>
      </c>
      <c r="T31" s="2">
        <f t="shared" si="19"/>
        <v>4340</v>
      </c>
      <c r="U31" s="2">
        <f t="shared" si="19"/>
        <v>7293</v>
      </c>
      <c r="V31" s="2">
        <f t="shared" si="19"/>
        <v>26871</v>
      </c>
      <c r="W31" s="2">
        <f t="shared" si="19"/>
        <v>86076</v>
      </c>
      <c r="X31" s="2">
        <f t="shared" si="19"/>
        <v>23174</v>
      </c>
      <c r="Y31" s="2">
        <f t="shared" si="19"/>
        <v>11185</v>
      </c>
      <c r="Z31" s="2">
        <f t="shared" si="19"/>
        <v>0</v>
      </c>
      <c r="AA31" s="1">
        <f t="shared" ref="AA31" si="20">Q31+S31+U31+W31+Y31</f>
        <v>255750</v>
      </c>
      <c r="AB31" s="14">
        <f t="shared" ref="AB31" si="21">R31+T31+V31+X31+Z31</f>
        <v>316262</v>
      </c>
      <c r="AC31" s="13">
        <f>AA31+AB31</f>
        <v>572012</v>
      </c>
      <c r="AE31" s="4" t="s">
        <v>16</v>
      </c>
      <c r="AF31" s="2">
        <f t="shared" ref="AF31:AO31" si="22">IFERROR(B31/Q31, "N.A.")</f>
        <v>7714.4302373869659</v>
      </c>
      <c r="AG31" s="2">
        <f t="shared" si="22"/>
        <v>8938.9819648155499</v>
      </c>
      <c r="AH31" s="2">
        <f t="shared" si="22"/>
        <v>7905.5685931994112</v>
      </c>
      <c r="AI31" s="2">
        <f t="shared" si="22"/>
        <v>16154.434331797234</v>
      </c>
      <c r="AJ31" s="2">
        <f t="shared" si="22"/>
        <v>11477.13698066639</v>
      </c>
      <c r="AK31" s="2">
        <f t="shared" si="22"/>
        <v>8203.7786833389127</v>
      </c>
      <c r="AL31" s="2">
        <f t="shared" si="22"/>
        <v>5144.7097332589819</v>
      </c>
      <c r="AM31" s="2">
        <f t="shared" si="22"/>
        <v>11720.436609993963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6644.2860449657892</v>
      </c>
      <c r="AQ31" s="16">
        <f t="shared" ref="AQ31" si="24">IFERROR(M31/AB31, "N.A.")</f>
        <v>9179.3423174456675</v>
      </c>
      <c r="AR31" s="13">
        <f t="shared" ref="AR31" si="25">IFERROR(N31/AC31, "N.A.")</f>
        <v>8045.903435592264</v>
      </c>
    </row>
    <row r="32" spans="1:44" ht="15" customHeight="1" thickBot="1" x14ac:dyDescent="0.3">
      <c r="A32" s="5" t="s">
        <v>0</v>
      </c>
      <c r="B32" s="46">
        <f>B31+C31</f>
        <v>3251162547.0000019</v>
      </c>
      <c r="C32" s="47"/>
      <c r="D32" s="46">
        <f>D31+E31</f>
        <v>332598839.00000006</v>
      </c>
      <c r="E32" s="47"/>
      <c r="F32" s="46">
        <f>F31+G31</f>
        <v>304146496.99999988</v>
      </c>
      <c r="G32" s="47"/>
      <c r="H32" s="46">
        <f>H31+I31</f>
        <v>714445433.00000024</v>
      </c>
      <c r="I32" s="47"/>
      <c r="J32" s="46">
        <f>J31+K31</f>
        <v>0</v>
      </c>
      <c r="K32" s="47"/>
      <c r="L32" s="46">
        <f>L31+M31</f>
        <v>4602353316.0000019</v>
      </c>
      <c r="M32" s="50"/>
      <c r="N32" s="23">
        <f>B32+D32+F32+H32+J32</f>
        <v>4602353316.0000019</v>
      </c>
      <c r="P32" s="5" t="s">
        <v>0</v>
      </c>
      <c r="Q32" s="46">
        <f>Q31+R31</f>
        <v>379870</v>
      </c>
      <c r="R32" s="47"/>
      <c r="S32" s="46">
        <f>S31+T31</f>
        <v>37543</v>
      </c>
      <c r="T32" s="47"/>
      <c r="U32" s="46">
        <f>U31+V31</f>
        <v>34164</v>
      </c>
      <c r="V32" s="47"/>
      <c r="W32" s="46">
        <f>W31+X31</f>
        <v>109250</v>
      </c>
      <c r="X32" s="47"/>
      <c r="Y32" s="46">
        <f>Y31+Z31</f>
        <v>11185</v>
      </c>
      <c r="Z32" s="47"/>
      <c r="AA32" s="46">
        <f>AA31+AB31</f>
        <v>572012</v>
      </c>
      <c r="AB32" s="47"/>
      <c r="AC32" s="24">
        <f>Q32+S32+U32+W32+Y32</f>
        <v>572012</v>
      </c>
      <c r="AE32" s="5" t="s">
        <v>0</v>
      </c>
      <c r="AF32" s="48">
        <f>IFERROR(B32/Q32,"N.A.")</f>
        <v>8558.618861715855</v>
      </c>
      <c r="AG32" s="49"/>
      <c r="AH32" s="48">
        <f>IFERROR(D32/S32,"N.A.")</f>
        <v>8859.1438883413703</v>
      </c>
      <c r="AI32" s="49"/>
      <c r="AJ32" s="48">
        <f>IFERROR(F32/U32,"N.A.")</f>
        <v>8902.5435253483156</v>
      </c>
      <c r="AK32" s="49"/>
      <c r="AL32" s="48">
        <f>IFERROR(H32/W32,"N.A.")</f>
        <v>6539.5462974828397</v>
      </c>
      <c r="AM32" s="49"/>
      <c r="AN32" s="48">
        <f>IFERROR(J32/Y32,"N.A.")</f>
        <v>0</v>
      </c>
      <c r="AO32" s="49"/>
      <c r="AP32" s="48">
        <f>IFERROR(L32/AA32,"N.A.")</f>
        <v>8045.903435592264</v>
      </c>
      <c r="AQ32" s="49"/>
      <c r="AR32" s="17">
        <f>IFERROR(N32/AC32, "N.A.")</f>
        <v>8045.903435592264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71301625</v>
      </c>
      <c r="C39" s="2"/>
      <c r="D39" s="2">
        <v>7675070</v>
      </c>
      <c r="E39" s="2"/>
      <c r="F39" s="2">
        <v>19824180.000000004</v>
      </c>
      <c r="G39" s="2"/>
      <c r="H39" s="2">
        <v>219511282.00000006</v>
      </c>
      <c r="I39" s="2"/>
      <c r="J39" s="2">
        <v>0</v>
      </c>
      <c r="K39" s="2"/>
      <c r="L39" s="1">
        <f t="shared" ref="L39:M42" si="26">B39+D39+F39+H39+J39</f>
        <v>318312157.00000006</v>
      </c>
      <c r="M39" s="14">
        <f t="shared" si="26"/>
        <v>0</v>
      </c>
      <c r="N39" s="13">
        <f>L39+M39</f>
        <v>318312157.00000006</v>
      </c>
      <c r="P39" s="3" t="s">
        <v>12</v>
      </c>
      <c r="Q39" s="2">
        <v>11543</v>
      </c>
      <c r="R39" s="2">
        <v>0</v>
      </c>
      <c r="S39" s="2">
        <v>975</v>
      </c>
      <c r="T39" s="2">
        <v>0</v>
      </c>
      <c r="U39" s="2">
        <v>3673</v>
      </c>
      <c r="V39" s="2">
        <v>0</v>
      </c>
      <c r="W39" s="2">
        <v>61072</v>
      </c>
      <c r="X39" s="2">
        <v>0</v>
      </c>
      <c r="Y39" s="2">
        <v>8828</v>
      </c>
      <c r="Z39" s="2">
        <v>0</v>
      </c>
      <c r="AA39" s="1">
        <f t="shared" ref="AA39:AB42" si="27">Q39+S39+U39+W39+Y39</f>
        <v>86091</v>
      </c>
      <c r="AB39" s="14">
        <f t="shared" si="27"/>
        <v>0</v>
      </c>
      <c r="AC39" s="13">
        <f>AA39+AB39</f>
        <v>86091</v>
      </c>
      <c r="AE39" s="3" t="s">
        <v>12</v>
      </c>
      <c r="AF39" s="2">
        <f t="shared" ref="AF39:AR42" si="28">IFERROR(B39/Q39, "N.A.")</f>
        <v>6177.0445291518672</v>
      </c>
      <c r="AG39" s="2" t="str">
        <f t="shared" si="28"/>
        <v>N.A.</v>
      </c>
      <c r="AH39" s="2">
        <f t="shared" si="28"/>
        <v>7871.8666666666668</v>
      </c>
      <c r="AI39" s="2" t="str">
        <f t="shared" si="28"/>
        <v>N.A.</v>
      </c>
      <c r="AJ39" s="2">
        <f t="shared" si="28"/>
        <v>5397.2719847536082</v>
      </c>
      <c r="AK39" s="2" t="str">
        <f t="shared" si="28"/>
        <v>N.A.</v>
      </c>
      <c r="AL39" s="2">
        <f t="shared" si="28"/>
        <v>3594.3031503798807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3697.3917947288342</v>
      </c>
      <c r="AQ39" s="16" t="str">
        <f t="shared" si="28"/>
        <v>N.A.</v>
      </c>
      <c r="AR39" s="13">
        <f t="shared" si="28"/>
        <v>3697.3917947288342</v>
      </c>
    </row>
    <row r="40" spans="1:44" ht="15" customHeight="1" thickBot="1" x14ac:dyDescent="0.3">
      <c r="A40" s="3" t="s">
        <v>13</v>
      </c>
      <c r="B40" s="2">
        <v>126761693.99999993</v>
      </c>
      <c r="C40" s="2">
        <v>16687419.999999998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126761693.99999993</v>
      </c>
      <c r="M40" s="14">
        <f t="shared" si="26"/>
        <v>16687419.999999998</v>
      </c>
      <c r="N40" s="13">
        <f>L40+M40</f>
        <v>143449113.99999991</v>
      </c>
      <c r="P40" s="3" t="s">
        <v>13</v>
      </c>
      <c r="Q40" s="2">
        <v>27614</v>
      </c>
      <c r="R40" s="2">
        <v>3626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27614</v>
      </c>
      <c r="AB40" s="14">
        <f t="shared" si="27"/>
        <v>3626</v>
      </c>
      <c r="AC40" s="13">
        <f>AA40+AB40</f>
        <v>31240</v>
      </c>
      <c r="AE40" s="3" t="s">
        <v>13</v>
      </c>
      <c r="AF40" s="2">
        <f t="shared" si="28"/>
        <v>4590.4864923589457</v>
      </c>
      <c r="AG40" s="2">
        <f t="shared" si="28"/>
        <v>4602.1566464423604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4590.4864923589457</v>
      </c>
      <c r="AQ40" s="16">
        <f t="shared" si="28"/>
        <v>4602.1566464423604</v>
      </c>
      <c r="AR40" s="13">
        <f t="shared" si="28"/>
        <v>4591.8410371318796</v>
      </c>
    </row>
    <row r="41" spans="1:44" ht="15" customHeight="1" thickBot="1" x14ac:dyDescent="0.3">
      <c r="A41" s="3" t="s">
        <v>14</v>
      </c>
      <c r="B41" s="2">
        <v>231589505</v>
      </c>
      <c r="C41" s="2">
        <v>1434195346.9999995</v>
      </c>
      <c r="D41" s="2">
        <v>92062759.999999985</v>
      </c>
      <c r="E41" s="2">
        <v>70989620</v>
      </c>
      <c r="F41" s="2"/>
      <c r="G41" s="2">
        <v>121240730</v>
      </c>
      <c r="H41" s="2"/>
      <c r="I41" s="2">
        <v>58925679.999999985</v>
      </c>
      <c r="J41" s="2">
        <v>0</v>
      </c>
      <c r="K41" s="2"/>
      <c r="L41" s="1">
        <f t="shared" si="26"/>
        <v>323652265</v>
      </c>
      <c r="M41" s="14">
        <f t="shared" si="26"/>
        <v>1685351376.9999995</v>
      </c>
      <c r="N41" s="13">
        <f>L41+M41</f>
        <v>2009003641.9999995</v>
      </c>
      <c r="P41" s="3" t="s">
        <v>14</v>
      </c>
      <c r="Q41" s="2">
        <v>46984</v>
      </c>
      <c r="R41" s="2">
        <v>188389</v>
      </c>
      <c r="S41" s="2">
        <v>9551</v>
      </c>
      <c r="T41" s="2">
        <v>3196</v>
      </c>
      <c r="U41" s="2">
        <v>0</v>
      </c>
      <c r="V41" s="2">
        <v>7106</v>
      </c>
      <c r="W41" s="2">
        <v>0</v>
      </c>
      <c r="X41" s="2">
        <v>10310</v>
      </c>
      <c r="Y41" s="2">
        <v>8637</v>
      </c>
      <c r="Z41" s="2">
        <v>0</v>
      </c>
      <c r="AA41" s="1">
        <f t="shared" si="27"/>
        <v>65172</v>
      </c>
      <c r="AB41" s="14">
        <f t="shared" si="27"/>
        <v>209001</v>
      </c>
      <c r="AC41" s="13">
        <f>AA41+AB41</f>
        <v>274173</v>
      </c>
      <c r="AE41" s="3" t="s">
        <v>14</v>
      </c>
      <c r="AF41" s="2">
        <f t="shared" si="28"/>
        <v>4929.1142729439807</v>
      </c>
      <c r="AG41" s="2">
        <f t="shared" si="28"/>
        <v>7612.9463344462765</v>
      </c>
      <c r="AH41" s="2">
        <f t="shared" si="28"/>
        <v>9639.0702544236192</v>
      </c>
      <c r="AI41" s="2">
        <f t="shared" si="28"/>
        <v>22212.021276595744</v>
      </c>
      <c r="AJ41" s="2" t="str">
        <f t="shared" si="28"/>
        <v>N.A.</v>
      </c>
      <c r="AK41" s="2">
        <f t="shared" si="28"/>
        <v>17061.740782437377</v>
      </c>
      <c r="AL41" s="2" t="str">
        <f t="shared" si="28"/>
        <v>N.A.</v>
      </c>
      <c r="AM41" s="2">
        <f t="shared" si="28"/>
        <v>5715.390882638214</v>
      </c>
      <c r="AN41" s="2">
        <f t="shared" si="28"/>
        <v>0</v>
      </c>
      <c r="AO41" s="2" t="str">
        <f t="shared" si="28"/>
        <v>N.A.</v>
      </c>
      <c r="AP41" s="15">
        <f t="shared" si="28"/>
        <v>4966.1244859755725</v>
      </c>
      <c r="AQ41" s="16">
        <f t="shared" si="28"/>
        <v>8063.8436036191188</v>
      </c>
      <c r="AR41" s="13">
        <f t="shared" si="28"/>
        <v>7327.5035907985084</v>
      </c>
    </row>
    <row r="42" spans="1:44" ht="15" customHeight="1" thickBot="1" x14ac:dyDescent="0.3">
      <c r="A42" s="3" t="s">
        <v>15</v>
      </c>
      <c r="B42" s="2">
        <v>2160750.0000000005</v>
      </c>
      <c r="C42" s="2">
        <v>3677250</v>
      </c>
      <c r="D42" s="2">
        <v>3337875</v>
      </c>
      <c r="E42" s="2"/>
      <c r="F42" s="2"/>
      <c r="G42" s="2">
        <v>15499.999999999996</v>
      </c>
      <c r="H42" s="2">
        <v>1148805</v>
      </c>
      <c r="I42" s="2"/>
      <c r="J42" s="2">
        <v>0</v>
      </c>
      <c r="K42" s="2"/>
      <c r="L42" s="1">
        <f t="shared" si="26"/>
        <v>6647430</v>
      </c>
      <c r="M42" s="14">
        <f t="shared" si="26"/>
        <v>3692750</v>
      </c>
      <c r="N42" s="13">
        <f>L42+M42</f>
        <v>10340180</v>
      </c>
      <c r="P42" s="3" t="s">
        <v>15</v>
      </c>
      <c r="Q42" s="2">
        <v>825</v>
      </c>
      <c r="R42" s="2">
        <v>435</v>
      </c>
      <c r="S42" s="2">
        <v>450</v>
      </c>
      <c r="T42" s="2">
        <v>0</v>
      </c>
      <c r="U42" s="2">
        <v>0</v>
      </c>
      <c r="V42" s="2">
        <v>424</v>
      </c>
      <c r="W42" s="2">
        <v>1875</v>
      </c>
      <c r="X42" s="2">
        <v>0</v>
      </c>
      <c r="Y42" s="2">
        <v>2393</v>
      </c>
      <c r="Z42" s="2">
        <v>0</v>
      </c>
      <c r="AA42" s="1">
        <f t="shared" si="27"/>
        <v>5543</v>
      </c>
      <c r="AB42" s="14">
        <f t="shared" si="27"/>
        <v>859</v>
      </c>
      <c r="AC42" s="13">
        <f>AA42+AB42</f>
        <v>6402</v>
      </c>
      <c r="AE42" s="3" t="s">
        <v>15</v>
      </c>
      <c r="AF42" s="2">
        <f t="shared" si="28"/>
        <v>2619.0909090909095</v>
      </c>
      <c r="AG42" s="2">
        <f t="shared" si="28"/>
        <v>8453.4482758620688</v>
      </c>
      <c r="AH42" s="2">
        <f t="shared" si="28"/>
        <v>7417.5</v>
      </c>
      <c r="AI42" s="2" t="str">
        <f t="shared" si="28"/>
        <v>N.A.</v>
      </c>
      <c r="AJ42" s="2" t="str">
        <f t="shared" si="28"/>
        <v>N.A.</v>
      </c>
      <c r="AK42" s="2">
        <f t="shared" si="28"/>
        <v>36.556603773584897</v>
      </c>
      <c r="AL42" s="2">
        <f t="shared" si="28"/>
        <v>612.69600000000003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1199.2476998015516</v>
      </c>
      <c r="AQ42" s="16">
        <f t="shared" si="28"/>
        <v>4298.8940628637947</v>
      </c>
      <c r="AR42" s="13">
        <f t="shared" si="28"/>
        <v>1615.1483911277726</v>
      </c>
    </row>
    <row r="43" spans="1:44" ht="15" customHeight="1" thickBot="1" x14ac:dyDescent="0.3">
      <c r="A43" s="4" t="s">
        <v>16</v>
      </c>
      <c r="B43" s="2">
        <f t="shared" ref="B43:K43" si="29">SUM(B39:B42)</f>
        <v>431813573.99999994</v>
      </c>
      <c r="C43" s="2">
        <f t="shared" si="29"/>
        <v>1454560016.9999995</v>
      </c>
      <c r="D43" s="2">
        <f t="shared" si="29"/>
        <v>103075704.99999999</v>
      </c>
      <c r="E43" s="2">
        <f t="shared" si="29"/>
        <v>70989620</v>
      </c>
      <c r="F43" s="2">
        <f t="shared" si="29"/>
        <v>19824180.000000004</v>
      </c>
      <c r="G43" s="2">
        <f t="shared" si="29"/>
        <v>121256230</v>
      </c>
      <c r="H43" s="2">
        <f t="shared" si="29"/>
        <v>220660087.00000006</v>
      </c>
      <c r="I43" s="2">
        <f t="shared" si="29"/>
        <v>58925679.999999985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775373546</v>
      </c>
      <c r="M43" s="14">
        <f t="shared" ref="M43" si="31">C43+E43+G43+I43+K43</f>
        <v>1705731546.9999995</v>
      </c>
      <c r="N43" s="22">
        <f>L43+M43</f>
        <v>2481105092.9999995</v>
      </c>
      <c r="P43" s="4" t="s">
        <v>16</v>
      </c>
      <c r="Q43" s="2">
        <f t="shared" ref="Q43:Z43" si="32">SUM(Q39:Q42)</f>
        <v>86966</v>
      </c>
      <c r="R43" s="2">
        <f t="shared" si="32"/>
        <v>192450</v>
      </c>
      <c r="S43" s="2">
        <f t="shared" si="32"/>
        <v>10976</v>
      </c>
      <c r="T43" s="2">
        <f t="shared" si="32"/>
        <v>3196</v>
      </c>
      <c r="U43" s="2">
        <f t="shared" si="32"/>
        <v>3673</v>
      </c>
      <c r="V43" s="2">
        <f t="shared" si="32"/>
        <v>7530</v>
      </c>
      <c r="W43" s="2">
        <f t="shared" si="32"/>
        <v>62947</v>
      </c>
      <c r="X43" s="2">
        <f t="shared" si="32"/>
        <v>10310</v>
      </c>
      <c r="Y43" s="2">
        <f t="shared" si="32"/>
        <v>19858</v>
      </c>
      <c r="Z43" s="2">
        <f t="shared" si="32"/>
        <v>0</v>
      </c>
      <c r="AA43" s="1">
        <f t="shared" ref="AA43" si="33">Q43+S43+U43+W43+Y43</f>
        <v>184420</v>
      </c>
      <c r="AB43" s="14">
        <f t="shared" ref="AB43" si="34">R43+T43+V43+X43+Z43</f>
        <v>213486</v>
      </c>
      <c r="AC43" s="22">
        <f>AA43+AB43</f>
        <v>397906</v>
      </c>
      <c r="AE43" s="4" t="s">
        <v>16</v>
      </c>
      <c r="AF43" s="2">
        <f t="shared" ref="AF43:AO43" si="35">IFERROR(B43/Q43, "N.A.")</f>
        <v>4965.3148816778967</v>
      </c>
      <c r="AG43" s="2">
        <f t="shared" si="35"/>
        <v>7558.1190802805895</v>
      </c>
      <c r="AH43" s="2">
        <f t="shared" si="35"/>
        <v>9391.0081086005812</v>
      </c>
      <c r="AI43" s="2">
        <f t="shared" si="35"/>
        <v>22212.021276595744</v>
      </c>
      <c r="AJ43" s="2">
        <f t="shared" si="35"/>
        <v>5397.2719847536082</v>
      </c>
      <c r="AK43" s="2">
        <f t="shared" si="35"/>
        <v>16103.084993359893</v>
      </c>
      <c r="AL43" s="2">
        <f t="shared" si="35"/>
        <v>3505.4901266144543</v>
      </c>
      <c r="AM43" s="2">
        <f t="shared" si="35"/>
        <v>5715.390882638214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4204.3896865849692</v>
      </c>
      <c r="AQ43" s="16">
        <f t="shared" ref="AQ43" si="37">IFERROR(M43/AB43, "N.A.")</f>
        <v>7989.8988551942493</v>
      </c>
      <c r="AR43" s="13">
        <f t="shared" ref="AR43" si="38">IFERROR(N43/AC43, "N.A.")</f>
        <v>6235.405078083767</v>
      </c>
    </row>
    <row r="44" spans="1:44" ht="15" customHeight="1" thickBot="1" x14ac:dyDescent="0.3">
      <c r="A44" s="5" t="s">
        <v>0</v>
      </c>
      <c r="B44" s="46">
        <f>B43+C43</f>
        <v>1886373590.9999995</v>
      </c>
      <c r="C44" s="47"/>
      <c r="D44" s="46">
        <f>D43+E43</f>
        <v>174065325</v>
      </c>
      <c r="E44" s="47"/>
      <c r="F44" s="46">
        <f>F43+G43</f>
        <v>141080410</v>
      </c>
      <c r="G44" s="47"/>
      <c r="H44" s="46">
        <f>H43+I43</f>
        <v>279585767.00000006</v>
      </c>
      <c r="I44" s="47"/>
      <c r="J44" s="46">
        <f>J43+K43</f>
        <v>0</v>
      </c>
      <c r="K44" s="47"/>
      <c r="L44" s="46">
        <f>L43+M43</f>
        <v>2481105092.9999995</v>
      </c>
      <c r="M44" s="50"/>
      <c r="N44" s="23">
        <f>B44+D44+F44+H44+J44</f>
        <v>2481105092.9999995</v>
      </c>
      <c r="P44" s="5" t="s">
        <v>0</v>
      </c>
      <c r="Q44" s="46">
        <f>Q43+R43</f>
        <v>279416</v>
      </c>
      <c r="R44" s="47"/>
      <c r="S44" s="46">
        <f>S43+T43</f>
        <v>14172</v>
      </c>
      <c r="T44" s="47"/>
      <c r="U44" s="46">
        <f>U43+V43</f>
        <v>11203</v>
      </c>
      <c r="V44" s="47"/>
      <c r="W44" s="46">
        <f>W43+X43</f>
        <v>73257</v>
      </c>
      <c r="X44" s="47"/>
      <c r="Y44" s="46">
        <f>Y43+Z43</f>
        <v>19858</v>
      </c>
      <c r="Z44" s="47"/>
      <c r="AA44" s="46">
        <f>AA43+AB43</f>
        <v>397906</v>
      </c>
      <c r="AB44" s="50"/>
      <c r="AC44" s="23">
        <f>Q44+S44+U44+W44+Y44</f>
        <v>397906</v>
      </c>
      <c r="AE44" s="5" t="s">
        <v>0</v>
      </c>
      <c r="AF44" s="48">
        <f>IFERROR(B44/Q44,"N.A.")</f>
        <v>6751.1294664586121</v>
      </c>
      <c r="AG44" s="49"/>
      <c r="AH44" s="48">
        <f>IFERROR(D44/S44,"N.A.")</f>
        <v>12282.340177815411</v>
      </c>
      <c r="AI44" s="49"/>
      <c r="AJ44" s="48">
        <f>IFERROR(F44/U44,"N.A.")</f>
        <v>12593.092028920824</v>
      </c>
      <c r="AK44" s="49"/>
      <c r="AL44" s="48">
        <f>IFERROR(H44/W44,"N.A.")</f>
        <v>3816.5058219692323</v>
      </c>
      <c r="AM44" s="49"/>
      <c r="AN44" s="48">
        <f>IFERROR(J44/Y44,"N.A.")</f>
        <v>0</v>
      </c>
      <c r="AO44" s="49"/>
      <c r="AP44" s="48">
        <f>IFERROR(L44/AA44,"N.A.")</f>
        <v>6235.405078083767</v>
      </c>
      <c r="AQ44" s="49"/>
      <c r="AR44" s="17">
        <f>IFERROR(N44/AC44, "N.A.")</f>
        <v>6235.405078083767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16598410</v>
      </c>
      <c r="C15" s="2"/>
      <c r="D15" s="2">
        <v>6345424</v>
      </c>
      <c r="E15" s="2"/>
      <c r="F15" s="2">
        <v>3933210</v>
      </c>
      <c r="G15" s="2"/>
      <c r="H15" s="2">
        <v>21835291.000000004</v>
      </c>
      <c r="I15" s="2"/>
      <c r="J15" s="2">
        <v>0</v>
      </c>
      <c r="K15" s="2"/>
      <c r="L15" s="1">
        <f t="shared" ref="L15:M18" si="0">B15+D15+F15+H15+J15</f>
        <v>48712335</v>
      </c>
      <c r="M15" s="14">
        <f t="shared" si="0"/>
        <v>0</v>
      </c>
      <c r="N15" s="13">
        <f>L15+M15</f>
        <v>48712335</v>
      </c>
      <c r="P15" s="3" t="s">
        <v>12</v>
      </c>
      <c r="Q15" s="2">
        <v>3454</v>
      </c>
      <c r="R15" s="2">
        <v>0</v>
      </c>
      <c r="S15" s="2">
        <v>1375</v>
      </c>
      <c r="T15" s="2">
        <v>0</v>
      </c>
      <c r="U15" s="2">
        <v>680</v>
      </c>
      <c r="V15" s="2">
        <v>0</v>
      </c>
      <c r="W15" s="2">
        <v>8529</v>
      </c>
      <c r="X15" s="2">
        <v>0</v>
      </c>
      <c r="Y15" s="2">
        <v>2404</v>
      </c>
      <c r="Z15" s="2">
        <v>0</v>
      </c>
      <c r="AA15" s="1">
        <f t="shared" ref="AA15:AB18" si="1">Q15+S15+U15+W15+Y15</f>
        <v>16442</v>
      </c>
      <c r="AB15" s="14">
        <f t="shared" si="1"/>
        <v>0</v>
      </c>
      <c r="AC15" s="13">
        <f>AA15+AB15</f>
        <v>16442</v>
      </c>
      <c r="AE15" s="3" t="s">
        <v>12</v>
      </c>
      <c r="AF15" s="2">
        <f t="shared" ref="AF15:AR18" si="2">IFERROR(B15/Q15, "N.A.")</f>
        <v>4805.5616676317313</v>
      </c>
      <c r="AG15" s="2" t="str">
        <f t="shared" si="2"/>
        <v>N.A.</v>
      </c>
      <c r="AH15" s="2">
        <f t="shared" si="2"/>
        <v>4614.8538181818185</v>
      </c>
      <c r="AI15" s="2" t="str">
        <f t="shared" si="2"/>
        <v>N.A.</v>
      </c>
      <c r="AJ15" s="2">
        <f t="shared" si="2"/>
        <v>5784.1323529411766</v>
      </c>
      <c r="AK15" s="2" t="str">
        <f t="shared" si="2"/>
        <v>N.A.</v>
      </c>
      <c r="AL15" s="2">
        <f t="shared" si="2"/>
        <v>2560.1232266385277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2962.6769857681547</v>
      </c>
      <c r="AQ15" s="16" t="str">
        <f t="shared" si="2"/>
        <v>N.A.</v>
      </c>
      <c r="AR15" s="13">
        <f t="shared" si="2"/>
        <v>2962.6769857681547</v>
      </c>
    </row>
    <row r="16" spans="1:44" ht="15" customHeight="1" thickBot="1" x14ac:dyDescent="0.3">
      <c r="A16" s="3" t="s">
        <v>13</v>
      </c>
      <c r="B16" s="2">
        <v>4823519.9999999991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4823519.9999999991</v>
      </c>
      <c r="M16" s="14">
        <f t="shared" si="0"/>
        <v>0</v>
      </c>
      <c r="N16" s="13">
        <f>L16+M16</f>
        <v>4823519.9999999991</v>
      </c>
      <c r="P16" s="3" t="s">
        <v>13</v>
      </c>
      <c r="Q16" s="2">
        <v>1264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1264</v>
      </c>
      <c r="AB16" s="14">
        <f t="shared" si="1"/>
        <v>0</v>
      </c>
      <c r="AC16" s="13">
        <f>AA16+AB16</f>
        <v>1264</v>
      </c>
      <c r="AE16" s="3" t="s">
        <v>13</v>
      </c>
      <c r="AF16" s="2">
        <f t="shared" si="2"/>
        <v>3816.075949367088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3816.075949367088</v>
      </c>
      <c r="AQ16" s="16" t="str">
        <f t="shared" si="2"/>
        <v>N.A.</v>
      </c>
      <c r="AR16" s="13">
        <f t="shared" si="2"/>
        <v>3816.075949367088</v>
      </c>
    </row>
    <row r="17" spans="1:44" ht="15" customHeight="1" thickBot="1" x14ac:dyDescent="0.3">
      <c r="A17" s="3" t="s">
        <v>14</v>
      </c>
      <c r="B17" s="2">
        <v>75159450</v>
      </c>
      <c r="C17" s="2">
        <v>108609479.99999999</v>
      </c>
      <c r="D17" s="2">
        <v>1056000</v>
      </c>
      <c r="E17" s="2"/>
      <c r="F17" s="2"/>
      <c r="G17" s="2">
        <v>12383400</v>
      </c>
      <c r="H17" s="2"/>
      <c r="I17" s="2">
        <v>1816320</v>
      </c>
      <c r="J17" s="2">
        <v>0</v>
      </c>
      <c r="K17" s="2"/>
      <c r="L17" s="1">
        <f t="shared" si="0"/>
        <v>76215450</v>
      </c>
      <c r="M17" s="14">
        <f t="shared" si="0"/>
        <v>122809199.99999999</v>
      </c>
      <c r="N17" s="13">
        <f>L17+M17</f>
        <v>199024650</v>
      </c>
      <c r="P17" s="3" t="s">
        <v>14</v>
      </c>
      <c r="Q17" s="2">
        <v>11320</v>
      </c>
      <c r="R17" s="2">
        <v>16617</v>
      </c>
      <c r="S17" s="2">
        <v>176</v>
      </c>
      <c r="T17" s="2">
        <v>0</v>
      </c>
      <c r="U17" s="2">
        <v>0</v>
      </c>
      <c r="V17" s="2">
        <v>1004</v>
      </c>
      <c r="W17" s="2">
        <v>0</v>
      </c>
      <c r="X17" s="2">
        <v>176</v>
      </c>
      <c r="Y17" s="2">
        <v>698</v>
      </c>
      <c r="Z17" s="2">
        <v>0</v>
      </c>
      <c r="AA17" s="1">
        <f t="shared" si="1"/>
        <v>12194</v>
      </c>
      <c r="AB17" s="14">
        <f t="shared" si="1"/>
        <v>17797</v>
      </c>
      <c r="AC17" s="13">
        <f>AA17+AB17</f>
        <v>29991</v>
      </c>
      <c r="AE17" s="3" t="s">
        <v>14</v>
      </c>
      <c r="AF17" s="2">
        <f t="shared" si="2"/>
        <v>6639.5273851590109</v>
      </c>
      <c r="AG17" s="2">
        <f t="shared" si="2"/>
        <v>6536.0462177288309</v>
      </c>
      <c r="AH17" s="2">
        <f t="shared" si="2"/>
        <v>6000</v>
      </c>
      <c r="AI17" s="2" t="str">
        <f t="shared" si="2"/>
        <v>N.A.</v>
      </c>
      <c r="AJ17" s="2" t="str">
        <f t="shared" si="2"/>
        <v>N.A.</v>
      </c>
      <c r="AK17" s="2">
        <f t="shared" si="2"/>
        <v>12334.063745019921</v>
      </c>
      <c r="AL17" s="2" t="str">
        <f t="shared" si="2"/>
        <v>N.A.</v>
      </c>
      <c r="AM17" s="2">
        <f t="shared" si="2"/>
        <v>10320</v>
      </c>
      <c r="AN17" s="2">
        <f t="shared" si="2"/>
        <v>0</v>
      </c>
      <c r="AO17" s="2" t="str">
        <f t="shared" si="2"/>
        <v>N.A.</v>
      </c>
      <c r="AP17" s="15">
        <f t="shared" si="2"/>
        <v>6250.2419222568478</v>
      </c>
      <c r="AQ17" s="16">
        <f t="shared" si="2"/>
        <v>6900.556273529246</v>
      </c>
      <c r="AR17" s="13">
        <f t="shared" si="2"/>
        <v>6636.1458437531255</v>
      </c>
    </row>
    <row r="18" spans="1:44" ht="15" customHeight="1" thickBot="1" x14ac:dyDescent="0.3">
      <c r="A18" s="3" t="s">
        <v>15</v>
      </c>
      <c r="B18" s="2">
        <v>7395908</v>
      </c>
      <c r="C18" s="2"/>
      <c r="D18" s="2"/>
      <c r="E18" s="2"/>
      <c r="F18" s="2"/>
      <c r="G18" s="2">
        <v>0</v>
      </c>
      <c r="H18" s="2">
        <v>6487013.0000000019</v>
      </c>
      <c r="I18" s="2"/>
      <c r="J18" s="2">
        <v>0</v>
      </c>
      <c r="K18" s="2"/>
      <c r="L18" s="1">
        <f t="shared" si="0"/>
        <v>13882921.000000002</v>
      </c>
      <c r="M18" s="14">
        <f t="shared" si="0"/>
        <v>0</v>
      </c>
      <c r="N18" s="13">
        <f>L18+M18</f>
        <v>13882921.000000002</v>
      </c>
      <c r="P18" s="3" t="s">
        <v>15</v>
      </c>
      <c r="Q18" s="2">
        <v>2099</v>
      </c>
      <c r="R18" s="2">
        <v>0</v>
      </c>
      <c r="S18" s="2">
        <v>0</v>
      </c>
      <c r="T18" s="2">
        <v>0</v>
      </c>
      <c r="U18" s="2">
        <v>0</v>
      </c>
      <c r="V18" s="2">
        <v>237</v>
      </c>
      <c r="W18" s="2">
        <v>9513</v>
      </c>
      <c r="X18" s="2">
        <v>0</v>
      </c>
      <c r="Y18" s="2">
        <v>2451</v>
      </c>
      <c r="Z18" s="2">
        <v>0</v>
      </c>
      <c r="AA18" s="1">
        <f t="shared" si="1"/>
        <v>14063</v>
      </c>
      <c r="AB18" s="14">
        <f t="shared" si="1"/>
        <v>237</v>
      </c>
      <c r="AC18" s="22">
        <f>AA18+AB18</f>
        <v>14300</v>
      </c>
      <c r="AE18" s="3" t="s">
        <v>15</v>
      </c>
      <c r="AF18" s="2">
        <f t="shared" si="2"/>
        <v>3523.5388280133398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681.9103332282142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987.19483751688847</v>
      </c>
      <c r="AQ18" s="16">
        <f t="shared" si="2"/>
        <v>0</v>
      </c>
      <c r="AR18" s="13">
        <f t="shared" si="2"/>
        <v>970.83363636363651</v>
      </c>
    </row>
    <row r="19" spans="1:44" ht="15" customHeight="1" thickBot="1" x14ac:dyDescent="0.3">
      <c r="A19" s="4" t="s">
        <v>16</v>
      </c>
      <c r="B19" s="2">
        <f t="shared" ref="B19:K19" si="3">SUM(B15:B18)</f>
        <v>103977288</v>
      </c>
      <c r="C19" s="2">
        <f t="shared" si="3"/>
        <v>108609479.99999999</v>
      </c>
      <c r="D19" s="2">
        <f t="shared" si="3"/>
        <v>7401424</v>
      </c>
      <c r="E19" s="2">
        <f t="shared" si="3"/>
        <v>0</v>
      </c>
      <c r="F19" s="2">
        <f t="shared" si="3"/>
        <v>3933210</v>
      </c>
      <c r="G19" s="2">
        <f t="shared" si="3"/>
        <v>12383400</v>
      </c>
      <c r="H19" s="2">
        <f t="shared" si="3"/>
        <v>28322304.000000007</v>
      </c>
      <c r="I19" s="2">
        <f t="shared" si="3"/>
        <v>1816320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143634226</v>
      </c>
      <c r="M19" s="14">
        <f t="shared" ref="M19" si="5">C19+E19+G19+I19+K19</f>
        <v>122809199.99999999</v>
      </c>
      <c r="N19" s="22">
        <f>L19+M19</f>
        <v>266443426</v>
      </c>
      <c r="P19" s="4" t="s">
        <v>16</v>
      </c>
      <c r="Q19" s="2">
        <f t="shared" ref="Q19:Z19" si="6">SUM(Q15:Q18)</f>
        <v>18137</v>
      </c>
      <c r="R19" s="2">
        <f t="shared" si="6"/>
        <v>16617</v>
      </c>
      <c r="S19" s="2">
        <f t="shared" si="6"/>
        <v>1551</v>
      </c>
      <c r="T19" s="2">
        <f t="shared" si="6"/>
        <v>0</v>
      </c>
      <c r="U19" s="2">
        <f t="shared" si="6"/>
        <v>680</v>
      </c>
      <c r="V19" s="2">
        <f t="shared" si="6"/>
        <v>1241</v>
      </c>
      <c r="W19" s="2">
        <f t="shared" si="6"/>
        <v>18042</v>
      </c>
      <c r="X19" s="2">
        <f t="shared" si="6"/>
        <v>176</v>
      </c>
      <c r="Y19" s="2">
        <f t="shared" si="6"/>
        <v>5553</v>
      </c>
      <c r="Z19" s="2">
        <f t="shared" si="6"/>
        <v>0</v>
      </c>
      <c r="AA19" s="1">
        <f t="shared" ref="AA19" si="7">Q19+S19+U19+W19+Y19</f>
        <v>43963</v>
      </c>
      <c r="AB19" s="14">
        <f t="shared" ref="AB19" si="8">R19+T19+V19+X19+Z19</f>
        <v>18034</v>
      </c>
      <c r="AC19" s="13">
        <f>AA19+AB19</f>
        <v>61997</v>
      </c>
      <c r="AE19" s="4" t="s">
        <v>16</v>
      </c>
      <c r="AF19" s="2">
        <f t="shared" ref="AF19:AO19" si="9">IFERROR(B19/Q19, "N.A.")</f>
        <v>5732.8823951039312</v>
      </c>
      <c r="AG19" s="2">
        <f t="shared" si="9"/>
        <v>6536.0462177288309</v>
      </c>
      <c r="AH19" s="2">
        <f t="shared" si="9"/>
        <v>4772.0335267569308</v>
      </c>
      <c r="AI19" s="2" t="str">
        <f t="shared" si="9"/>
        <v>N.A.</v>
      </c>
      <c r="AJ19" s="2">
        <f t="shared" si="9"/>
        <v>5784.1323529411766</v>
      </c>
      <c r="AK19" s="2">
        <f t="shared" si="9"/>
        <v>9978.565672844481</v>
      </c>
      <c r="AL19" s="2">
        <f t="shared" si="9"/>
        <v>1569.7984702361161</v>
      </c>
      <c r="AM19" s="2">
        <f t="shared" si="9"/>
        <v>10320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3267.1616131747151</v>
      </c>
      <c r="AQ19" s="16">
        <f t="shared" ref="AQ19" si="11">IFERROR(M19/AB19, "N.A.")</f>
        <v>6809.8702450926021</v>
      </c>
      <c r="AR19" s="13">
        <f t="shared" ref="AR19" si="12">IFERROR(N19/AC19, "N.A.")</f>
        <v>4297.6825652854168</v>
      </c>
    </row>
    <row r="20" spans="1:44" ht="15" customHeight="1" thickBot="1" x14ac:dyDescent="0.3">
      <c r="A20" s="5" t="s">
        <v>0</v>
      </c>
      <c r="B20" s="46">
        <f>B19+C19</f>
        <v>212586768</v>
      </c>
      <c r="C20" s="47"/>
      <c r="D20" s="46">
        <f>D19+E19</f>
        <v>7401424</v>
      </c>
      <c r="E20" s="47"/>
      <c r="F20" s="46">
        <f>F19+G19</f>
        <v>16316610</v>
      </c>
      <c r="G20" s="47"/>
      <c r="H20" s="46">
        <f>H19+I19</f>
        <v>30138624.000000007</v>
      </c>
      <c r="I20" s="47"/>
      <c r="J20" s="46">
        <f>J19+K19</f>
        <v>0</v>
      </c>
      <c r="K20" s="47"/>
      <c r="L20" s="46">
        <f>L19+M19</f>
        <v>266443426</v>
      </c>
      <c r="M20" s="50"/>
      <c r="N20" s="23">
        <f>B20+D20+F20+H20+J20</f>
        <v>266443426</v>
      </c>
      <c r="P20" s="5" t="s">
        <v>0</v>
      </c>
      <c r="Q20" s="46">
        <f>Q19+R19</f>
        <v>34754</v>
      </c>
      <c r="R20" s="47"/>
      <c r="S20" s="46">
        <f>S19+T19</f>
        <v>1551</v>
      </c>
      <c r="T20" s="47"/>
      <c r="U20" s="46">
        <f>U19+V19</f>
        <v>1921</v>
      </c>
      <c r="V20" s="47"/>
      <c r="W20" s="46">
        <f>W19+X19</f>
        <v>18218</v>
      </c>
      <c r="X20" s="47"/>
      <c r="Y20" s="46">
        <f>Y19+Z19</f>
        <v>5553</v>
      </c>
      <c r="Z20" s="47"/>
      <c r="AA20" s="46">
        <f>AA19+AB19</f>
        <v>61997</v>
      </c>
      <c r="AB20" s="47"/>
      <c r="AC20" s="24">
        <f>Q20+S20+U20+W20+Y20</f>
        <v>61997</v>
      </c>
      <c r="AE20" s="5" t="s">
        <v>0</v>
      </c>
      <c r="AF20" s="48">
        <f>IFERROR(B20/Q20,"N.A.")</f>
        <v>6116.9007308511254</v>
      </c>
      <c r="AG20" s="49"/>
      <c r="AH20" s="48">
        <f>IFERROR(D20/S20,"N.A.")</f>
        <v>4772.0335267569308</v>
      </c>
      <c r="AI20" s="49"/>
      <c r="AJ20" s="48">
        <f>IFERROR(F20/U20,"N.A.")</f>
        <v>8493.8105153565848</v>
      </c>
      <c r="AK20" s="49"/>
      <c r="AL20" s="48">
        <f>IFERROR(H20/W20,"N.A.")</f>
        <v>1654.3321989241413</v>
      </c>
      <c r="AM20" s="49"/>
      <c r="AN20" s="48">
        <f>IFERROR(J20/Y20,"N.A.")</f>
        <v>0</v>
      </c>
      <c r="AO20" s="49"/>
      <c r="AP20" s="48">
        <f>IFERROR(L20/AA20,"N.A.")</f>
        <v>4297.6825652854168</v>
      </c>
      <c r="AQ20" s="49"/>
      <c r="AR20" s="17">
        <f>IFERROR(N20/AC20, "N.A.")</f>
        <v>4297.6825652854168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13727320</v>
      </c>
      <c r="C27" s="2"/>
      <c r="D27" s="2">
        <v>6345424</v>
      </c>
      <c r="E27" s="2"/>
      <c r="F27" s="2">
        <v>1857600</v>
      </c>
      <c r="G27" s="2"/>
      <c r="H27" s="2">
        <v>15836514.000000002</v>
      </c>
      <c r="I27" s="2"/>
      <c r="J27" s="2">
        <v>0</v>
      </c>
      <c r="K27" s="2"/>
      <c r="L27" s="1">
        <f t="shared" ref="L27:M30" si="13">B27+D27+F27+H27+J27</f>
        <v>37766858</v>
      </c>
      <c r="M27" s="14">
        <f t="shared" si="13"/>
        <v>0</v>
      </c>
      <c r="N27" s="13">
        <f>L27+M27</f>
        <v>37766858</v>
      </c>
      <c r="P27" s="3" t="s">
        <v>12</v>
      </c>
      <c r="Q27" s="2">
        <v>2731</v>
      </c>
      <c r="R27" s="2">
        <v>0</v>
      </c>
      <c r="S27" s="2">
        <v>1375</v>
      </c>
      <c r="T27" s="2">
        <v>0</v>
      </c>
      <c r="U27" s="2">
        <v>216</v>
      </c>
      <c r="V27" s="2">
        <v>0</v>
      </c>
      <c r="W27" s="2">
        <v>4333</v>
      </c>
      <c r="X27" s="2">
        <v>0</v>
      </c>
      <c r="Y27" s="2">
        <v>169</v>
      </c>
      <c r="Z27" s="2">
        <v>0</v>
      </c>
      <c r="AA27" s="1">
        <f t="shared" ref="AA27:AB30" si="14">Q27+S27+U27+W27+Y27</f>
        <v>8824</v>
      </c>
      <c r="AB27" s="14">
        <f t="shared" si="14"/>
        <v>0</v>
      </c>
      <c r="AC27" s="13">
        <f>AA27+AB27</f>
        <v>8824</v>
      </c>
      <c r="AE27" s="3" t="s">
        <v>12</v>
      </c>
      <c r="AF27" s="2">
        <f t="shared" ref="AF27:AR30" si="15">IFERROR(B27/Q27, "N.A.")</f>
        <v>5026.4811424386671</v>
      </c>
      <c r="AG27" s="2" t="str">
        <f t="shared" si="15"/>
        <v>N.A.</v>
      </c>
      <c r="AH27" s="2">
        <f t="shared" si="15"/>
        <v>4614.8538181818185</v>
      </c>
      <c r="AI27" s="2" t="str">
        <f t="shared" si="15"/>
        <v>N.A.</v>
      </c>
      <c r="AJ27" s="2">
        <f t="shared" si="15"/>
        <v>8600</v>
      </c>
      <c r="AK27" s="2" t="str">
        <f t="shared" si="15"/>
        <v>N.A.</v>
      </c>
      <c r="AL27" s="2">
        <f t="shared" si="15"/>
        <v>3654.8612970228482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4280.0156391659111</v>
      </c>
      <c r="AQ27" s="16" t="str">
        <f t="shared" si="15"/>
        <v>N.A.</v>
      </c>
      <c r="AR27" s="13">
        <f t="shared" si="15"/>
        <v>4280.0156391659111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48403660</v>
      </c>
      <c r="C29" s="2">
        <v>76788640</v>
      </c>
      <c r="D29" s="2">
        <v>1056000</v>
      </c>
      <c r="E29" s="2"/>
      <c r="F29" s="2"/>
      <c r="G29" s="2">
        <v>12383400</v>
      </c>
      <c r="H29" s="2"/>
      <c r="I29" s="2"/>
      <c r="J29" s="2">
        <v>0</v>
      </c>
      <c r="K29" s="2"/>
      <c r="L29" s="1">
        <f t="shared" si="13"/>
        <v>49459660</v>
      </c>
      <c r="M29" s="14">
        <f t="shared" si="13"/>
        <v>89172040</v>
      </c>
      <c r="N29" s="13">
        <f>L29+M29</f>
        <v>138631700</v>
      </c>
      <c r="P29" s="3" t="s">
        <v>14</v>
      </c>
      <c r="Q29" s="2">
        <v>6714</v>
      </c>
      <c r="R29" s="2">
        <v>10215</v>
      </c>
      <c r="S29" s="2">
        <v>176</v>
      </c>
      <c r="T29" s="2">
        <v>0</v>
      </c>
      <c r="U29" s="2">
        <v>0</v>
      </c>
      <c r="V29" s="2">
        <v>1004</v>
      </c>
      <c r="W29" s="2">
        <v>0</v>
      </c>
      <c r="X29" s="2">
        <v>0</v>
      </c>
      <c r="Y29" s="2">
        <v>176</v>
      </c>
      <c r="Z29" s="2">
        <v>0</v>
      </c>
      <c r="AA29" s="1">
        <f t="shared" si="14"/>
        <v>7066</v>
      </c>
      <c r="AB29" s="14">
        <f t="shared" si="14"/>
        <v>11219</v>
      </c>
      <c r="AC29" s="13">
        <f>AA29+AB29</f>
        <v>18285</v>
      </c>
      <c r="AE29" s="3" t="s">
        <v>14</v>
      </c>
      <c r="AF29" s="2">
        <f t="shared" si="15"/>
        <v>7209.3625260649387</v>
      </c>
      <c r="AG29" s="2">
        <f t="shared" si="15"/>
        <v>7517.2432697014192</v>
      </c>
      <c r="AH29" s="2">
        <f t="shared" si="15"/>
        <v>6000</v>
      </c>
      <c r="AI29" s="2" t="str">
        <f t="shared" si="15"/>
        <v>N.A.</v>
      </c>
      <c r="AJ29" s="2" t="str">
        <f t="shared" si="15"/>
        <v>N.A.</v>
      </c>
      <c r="AK29" s="2">
        <f t="shared" si="15"/>
        <v>12334.063745019921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6999.6688366827057</v>
      </c>
      <c r="AQ29" s="16">
        <f t="shared" si="15"/>
        <v>7948.3055530795973</v>
      </c>
      <c r="AR29" s="13">
        <f t="shared" si="15"/>
        <v>7581.7172545802568</v>
      </c>
    </row>
    <row r="30" spans="1:44" ht="15" customHeight="1" thickBot="1" x14ac:dyDescent="0.3">
      <c r="A30" s="3" t="s">
        <v>15</v>
      </c>
      <c r="B30" s="2">
        <v>7395908</v>
      </c>
      <c r="C30" s="2"/>
      <c r="D30" s="2"/>
      <c r="E30" s="2"/>
      <c r="F30" s="2"/>
      <c r="G30" s="2">
        <v>0</v>
      </c>
      <c r="H30" s="2">
        <v>6259973</v>
      </c>
      <c r="I30" s="2"/>
      <c r="J30" s="2">
        <v>0</v>
      </c>
      <c r="K30" s="2"/>
      <c r="L30" s="1">
        <f t="shared" si="13"/>
        <v>13655881</v>
      </c>
      <c r="M30" s="14">
        <f t="shared" si="13"/>
        <v>0</v>
      </c>
      <c r="N30" s="13">
        <f>L30+M30</f>
        <v>13655881</v>
      </c>
      <c r="P30" s="3" t="s">
        <v>15</v>
      </c>
      <c r="Q30" s="2">
        <v>2099</v>
      </c>
      <c r="R30" s="2">
        <v>0</v>
      </c>
      <c r="S30" s="2">
        <v>0</v>
      </c>
      <c r="T30" s="2">
        <v>0</v>
      </c>
      <c r="U30" s="2">
        <v>0</v>
      </c>
      <c r="V30" s="2">
        <v>237</v>
      </c>
      <c r="W30" s="2">
        <v>8755</v>
      </c>
      <c r="X30" s="2">
        <v>0</v>
      </c>
      <c r="Y30" s="2">
        <v>2282</v>
      </c>
      <c r="Z30" s="2">
        <v>0</v>
      </c>
      <c r="AA30" s="1">
        <f t="shared" si="14"/>
        <v>13136</v>
      </c>
      <c r="AB30" s="14">
        <f t="shared" si="14"/>
        <v>237</v>
      </c>
      <c r="AC30" s="22">
        <f>AA30+AB30</f>
        <v>13373</v>
      </c>
      <c r="AE30" s="3" t="s">
        <v>15</v>
      </c>
      <c r="AF30" s="2">
        <f t="shared" si="15"/>
        <v>3523.5388280133398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715.01690462592808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1039.5768118148599</v>
      </c>
      <c r="AQ30" s="16">
        <f t="shared" si="15"/>
        <v>0</v>
      </c>
      <c r="AR30" s="13">
        <f t="shared" si="15"/>
        <v>1021.1531443954236</v>
      </c>
    </row>
    <row r="31" spans="1:44" ht="15" customHeight="1" thickBot="1" x14ac:dyDescent="0.3">
      <c r="A31" s="4" t="s">
        <v>16</v>
      </c>
      <c r="B31" s="2">
        <f t="shared" ref="B31:K31" si="16">SUM(B27:B30)</f>
        <v>69526888</v>
      </c>
      <c r="C31" s="2">
        <f t="shared" si="16"/>
        <v>76788640</v>
      </c>
      <c r="D31" s="2">
        <f t="shared" si="16"/>
        <v>7401424</v>
      </c>
      <c r="E31" s="2">
        <f t="shared" si="16"/>
        <v>0</v>
      </c>
      <c r="F31" s="2">
        <f t="shared" si="16"/>
        <v>1857600</v>
      </c>
      <c r="G31" s="2">
        <f t="shared" si="16"/>
        <v>12383400</v>
      </c>
      <c r="H31" s="2">
        <f t="shared" si="16"/>
        <v>22096487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100882399</v>
      </c>
      <c r="M31" s="14">
        <f t="shared" ref="M31" si="18">C31+E31+G31+I31+K31</f>
        <v>89172040</v>
      </c>
      <c r="N31" s="22">
        <f>L31+M31</f>
        <v>190054439</v>
      </c>
      <c r="P31" s="4" t="s">
        <v>16</v>
      </c>
      <c r="Q31" s="2">
        <f t="shared" ref="Q31:Z31" si="19">SUM(Q27:Q30)</f>
        <v>11544</v>
      </c>
      <c r="R31" s="2">
        <f t="shared" si="19"/>
        <v>10215</v>
      </c>
      <c r="S31" s="2">
        <f t="shared" si="19"/>
        <v>1551</v>
      </c>
      <c r="T31" s="2">
        <f t="shared" si="19"/>
        <v>0</v>
      </c>
      <c r="U31" s="2">
        <f t="shared" si="19"/>
        <v>216</v>
      </c>
      <c r="V31" s="2">
        <f t="shared" si="19"/>
        <v>1241</v>
      </c>
      <c r="W31" s="2">
        <f t="shared" si="19"/>
        <v>13088</v>
      </c>
      <c r="X31" s="2">
        <f t="shared" si="19"/>
        <v>0</v>
      </c>
      <c r="Y31" s="2">
        <f t="shared" si="19"/>
        <v>2627</v>
      </c>
      <c r="Z31" s="2">
        <f t="shared" si="19"/>
        <v>0</v>
      </c>
      <c r="AA31" s="1">
        <f t="shared" ref="AA31" si="20">Q31+S31+U31+W31+Y31</f>
        <v>29026</v>
      </c>
      <c r="AB31" s="14">
        <f t="shared" ref="AB31" si="21">R31+T31+V31+X31+Z31</f>
        <v>11456</v>
      </c>
      <c r="AC31" s="13">
        <f>AA31+AB31</f>
        <v>40482</v>
      </c>
      <c r="AE31" s="4" t="s">
        <v>16</v>
      </c>
      <c r="AF31" s="2">
        <f t="shared" ref="AF31:AO31" si="22">IFERROR(B31/Q31, "N.A.")</f>
        <v>6022.7726957726954</v>
      </c>
      <c r="AG31" s="2">
        <f t="shared" si="22"/>
        <v>7517.2432697014192</v>
      </c>
      <c r="AH31" s="2">
        <f t="shared" si="22"/>
        <v>4772.0335267569308</v>
      </c>
      <c r="AI31" s="2" t="str">
        <f t="shared" si="22"/>
        <v>N.A.</v>
      </c>
      <c r="AJ31" s="2">
        <f t="shared" si="22"/>
        <v>8600</v>
      </c>
      <c r="AK31" s="2">
        <f t="shared" si="22"/>
        <v>9978.565672844481</v>
      </c>
      <c r="AL31" s="2">
        <f t="shared" si="22"/>
        <v>1688.3012683374084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3475.5873699441881</v>
      </c>
      <c r="AQ31" s="16">
        <f t="shared" ref="AQ31" si="24">IFERROR(M31/AB31, "N.A.")</f>
        <v>7783.8722067039107</v>
      </c>
      <c r="AR31" s="13">
        <f t="shared" ref="AR31" si="25">IFERROR(N31/AC31, "N.A.")</f>
        <v>4694.7887703176721</v>
      </c>
    </row>
    <row r="32" spans="1:44" ht="15" customHeight="1" thickBot="1" x14ac:dyDescent="0.3">
      <c r="A32" s="5" t="s">
        <v>0</v>
      </c>
      <c r="B32" s="46">
        <f>B31+C31</f>
        <v>146315528</v>
      </c>
      <c r="C32" s="47"/>
      <c r="D32" s="46">
        <f>D31+E31</f>
        <v>7401424</v>
      </c>
      <c r="E32" s="47"/>
      <c r="F32" s="46">
        <f>F31+G31</f>
        <v>14241000</v>
      </c>
      <c r="G32" s="47"/>
      <c r="H32" s="46">
        <f>H31+I31</f>
        <v>22096487</v>
      </c>
      <c r="I32" s="47"/>
      <c r="J32" s="46">
        <f>J31+K31</f>
        <v>0</v>
      </c>
      <c r="K32" s="47"/>
      <c r="L32" s="46">
        <f>L31+M31</f>
        <v>190054439</v>
      </c>
      <c r="M32" s="50"/>
      <c r="N32" s="23">
        <f>B32+D32+F32+H32+J32</f>
        <v>190054439</v>
      </c>
      <c r="P32" s="5" t="s">
        <v>0</v>
      </c>
      <c r="Q32" s="46">
        <f>Q31+R31</f>
        <v>21759</v>
      </c>
      <c r="R32" s="47"/>
      <c r="S32" s="46">
        <f>S31+T31</f>
        <v>1551</v>
      </c>
      <c r="T32" s="47"/>
      <c r="U32" s="46">
        <f>U31+V31</f>
        <v>1457</v>
      </c>
      <c r="V32" s="47"/>
      <c r="W32" s="46">
        <f>W31+X31</f>
        <v>13088</v>
      </c>
      <c r="X32" s="47"/>
      <c r="Y32" s="46">
        <f>Y31+Z31</f>
        <v>2627</v>
      </c>
      <c r="Z32" s="47"/>
      <c r="AA32" s="46">
        <f>AA31+AB31</f>
        <v>40482</v>
      </c>
      <c r="AB32" s="47"/>
      <c r="AC32" s="24">
        <f>Q32+S32+U32+W32+Y32</f>
        <v>40482</v>
      </c>
      <c r="AE32" s="5" t="s">
        <v>0</v>
      </c>
      <c r="AF32" s="48">
        <f>IFERROR(B32/Q32,"N.A.")</f>
        <v>6724.368215451078</v>
      </c>
      <c r="AG32" s="49"/>
      <c r="AH32" s="48">
        <f>IFERROR(D32/S32,"N.A.")</f>
        <v>4772.0335267569308</v>
      </c>
      <c r="AI32" s="49"/>
      <c r="AJ32" s="48">
        <f>IFERROR(F32/U32,"N.A.")</f>
        <v>9774.1935483870966</v>
      </c>
      <c r="AK32" s="49"/>
      <c r="AL32" s="48">
        <f>IFERROR(H32/W32,"N.A.")</f>
        <v>1688.3012683374084</v>
      </c>
      <c r="AM32" s="49"/>
      <c r="AN32" s="48">
        <f>IFERROR(J32/Y32,"N.A.")</f>
        <v>0</v>
      </c>
      <c r="AO32" s="49"/>
      <c r="AP32" s="48">
        <f>IFERROR(L32/AA32,"N.A.")</f>
        <v>4694.7887703176721</v>
      </c>
      <c r="AQ32" s="49"/>
      <c r="AR32" s="17">
        <f>IFERROR(N32/AC32, "N.A.")</f>
        <v>4694.7887703176721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2871090</v>
      </c>
      <c r="C39" s="2"/>
      <c r="D39" s="2"/>
      <c r="E39" s="2"/>
      <c r="F39" s="2">
        <v>2075610</v>
      </c>
      <c r="G39" s="2"/>
      <c r="H39" s="2">
        <v>5998777</v>
      </c>
      <c r="I39" s="2"/>
      <c r="J39" s="2">
        <v>0</v>
      </c>
      <c r="K39" s="2"/>
      <c r="L39" s="1">
        <f t="shared" ref="L39:M42" si="26">B39+D39+F39+H39+J39</f>
        <v>10945477</v>
      </c>
      <c r="M39" s="14">
        <f t="shared" si="26"/>
        <v>0</v>
      </c>
      <c r="N39" s="13">
        <f>L39+M39</f>
        <v>10945477</v>
      </c>
      <c r="P39" s="3" t="s">
        <v>12</v>
      </c>
      <c r="Q39" s="2">
        <v>723</v>
      </c>
      <c r="R39" s="2">
        <v>0</v>
      </c>
      <c r="S39" s="2">
        <v>0</v>
      </c>
      <c r="T39" s="2">
        <v>0</v>
      </c>
      <c r="U39" s="2">
        <v>464</v>
      </c>
      <c r="V39" s="2">
        <v>0</v>
      </c>
      <c r="W39" s="2">
        <v>4196</v>
      </c>
      <c r="X39" s="2">
        <v>0</v>
      </c>
      <c r="Y39" s="2">
        <v>2235</v>
      </c>
      <c r="Z39" s="2">
        <v>0</v>
      </c>
      <c r="AA39" s="1">
        <f t="shared" ref="AA39:AB42" si="27">Q39+S39+U39+W39+Y39</f>
        <v>7618</v>
      </c>
      <c r="AB39" s="14">
        <f t="shared" si="27"/>
        <v>0</v>
      </c>
      <c r="AC39" s="13">
        <f>AA39+AB39</f>
        <v>7618</v>
      </c>
      <c r="AE39" s="3" t="s">
        <v>12</v>
      </c>
      <c r="AF39" s="2">
        <f t="shared" ref="AF39:AR42" si="28">IFERROR(B39/Q39, "N.A.")</f>
        <v>3971.0788381742736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4473.2974137931033</v>
      </c>
      <c r="AK39" s="2" t="str">
        <f t="shared" si="28"/>
        <v>N.A.</v>
      </c>
      <c r="AL39" s="2">
        <f t="shared" si="28"/>
        <v>1429.6418017159199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1436.7914150695722</v>
      </c>
      <c r="AQ39" s="16" t="str">
        <f t="shared" si="28"/>
        <v>N.A.</v>
      </c>
      <c r="AR39" s="13">
        <f t="shared" si="28"/>
        <v>1436.7914150695722</v>
      </c>
    </row>
    <row r="40" spans="1:44" ht="15" customHeight="1" thickBot="1" x14ac:dyDescent="0.3">
      <c r="A40" s="3" t="s">
        <v>13</v>
      </c>
      <c r="B40" s="2">
        <v>4823519.9999999991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4823519.9999999991</v>
      </c>
      <c r="M40" s="14">
        <f t="shared" si="26"/>
        <v>0</v>
      </c>
      <c r="N40" s="13">
        <f>L40+M40</f>
        <v>4823519.9999999991</v>
      </c>
      <c r="P40" s="3" t="s">
        <v>13</v>
      </c>
      <c r="Q40" s="2">
        <v>1264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1264</v>
      </c>
      <c r="AB40" s="14">
        <f t="shared" si="27"/>
        <v>0</v>
      </c>
      <c r="AC40" s="13">
        <f>AA40+AB40</f>
        <v>1264</v>
      </c>
      <c r="AE40" s="3" t="s">
        <v>13</v>
      </c>
      <c r="AF40" s="2">
        <f t="shared" si="28"/>
        <v>3816.075949367088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3816.075949367088</v>
      </c>
      <c r="AQ40" s="16" t="str">
        <f t="shared" si="28"/>
        <v>N.A.</v>
      </c>
      <c r="AR40" s="13">
        <f t="shared" si="28"/>
        <v>3816.075949367088</v>
      </c>
    </row>
    <row r="41" spans="1:44" ht="15" customHeight="1" thickBot="1" x14ac:dyDescent="0.3">
      <c r="A41" s="3" t="s">
        <v>14</v>
      </c>
      <c r="B41" s="2">
        <v>26755790</v>
      </c>
      <c r="C41" s="2">
        <v>31820840</v>
      </c>
      <c r="D41" s="2"/>
      <c r="E41" s="2"/>
      <c r="F41" s="2"/>
      <c r="G41" s="2"/>
      <c r="H41" s="2"/>
      <c r="I41" s="2">
        <v>1816320</v>
      </c>
      <c r="J41" s="2">
        <v>0</v>
      </c>
      <c r="K41" s="2"/>
      <c r="L41" s="1">
        <f t="shared" si="26"/>
        <v>26755790</v>
      </c>
      <c r="M41" s="14">
        <f t="shared" si="26"/>
        <v>33637160</v>
      </c>
      <c r="N41" s="13">
        <f>L41+M41</f>
        <v>60392950</v>
      </c>
      <c r="P41" s="3" t="s">
        <v>14</v>
      </c>
      <c r="Q41" s="2">
        <v>4606</v>
      </c>
      <c r="R41" s="2">
        <v>6402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176</v>
      </c>
      <c r="Y41" s="2">
        <v>522</v>
      </c>
      <c r="Z41" s="2">
        <v>0</v>
      </c>
      <c r="AA41" s="1">
        <f t="shared" si="27"/>
        <v>5128</v>
      </c>
      <c r="AB41" s="14">
        <f t="shared" si="27"/>
        <v>6578</v>
      </c>
      <c r="AC41" s="13">
        <f>AA41+AB41</f>
        <v>11706</v>
      </c>
      <c r="AE41" s="3" t="s">
        <v>14</v>
      </c>
      <c r="AF41" s="2">
        <f t="shared" si="28"/>
        <v>5808.8992618323928</v>
      </c>
      <c r="AG41" s="2">
        <f t="shared" si="28"/>
        <v>4970.4529834426739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10320</v>
      </c>
      <c r="AN41" s="2">
        <f t="shared" si="28"/>
        <v>0</v>
      </c>
      <c r="AO41" s="2" t="str">
        <f t="shared" si="28"/>
        <v>N.A.</v>
      </c>
      <c r="AP41" s="15">
        <f t="shared" si="28"/>
        <v>5217.5877535101408</v>
      </c>
      <c r="AQ41" s="16">
        <f t="shared" si="28"/>
        <v>5113.5846761933717</v>
      </c>
      <c r="AR41" s="13">
        <f t="shared" si="28"/>
        <v>5159.1448829660003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227040.00000000003</v>
      </c>
      <c r="I42" s="2"/>
      <c r="J42" s="2">
        <v>0</v>
      </c>
      <c r="K42" s="2"/>
      <c r="L42" s="1">
        <f t="shared" si="26"/>
        <v>227040.00000000003</v>
      </c>
      <c r="M42" s="14">
        <f t="shared" si="26"/>
        <v>0</v>
      </c>
      <c r="N42" s="13">
        <f>L42+M42</f>
        <v>227040.00000000003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758</v>
      </c>
      <c r="X42" s="2">
        <v>0</v>
      </c>
      <c r="Y42" s="2">
        <v>169</v>
      </c>
      <c r="Z42" s="2">
        <v>0</v>
      </c>
      <c r="AA42" s="1">
        <f t="shared" si="27"/>
        <v>927</v>
      </c>
      <c r="AB42" s="14">
        <f t="shared" si="27"/>
        <v>0</v>
      </c>
      <c r="AC42" s="13">
        <f>AA42+AB42</f>
        <v>927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299.52506596306074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244.91909385113271</v>
      </c>
      <c r="AQ42" s="16" t="str">
        <f t="shared" si="28"/>
        <v>N.A.</v>
      </c>
      <c r="AR42" s="13">
        <f t="shared" si="28"/>
        <v>244.91909385113271</v>
      </c>
    </row>
    <row r="43" spans="1:44" ht="15" customHeight="1" thickBot="1" x14ac:dyDescent="0.3">
      <c r="A43" s="4" t="s">
        <v>16</v>
      </c>
      <c r="B43" s="2">
        <f t="shared" ref="B43:K43" si="29">SUM(B39:B42)</f>
        <v>34450400</v>
      </c>
      <c r="C43" s="2">
        <f t="shared" si="29"/>
        <v>31820840</v>
      </c>
      <c r="D43" s="2">
        <f t="shared" si="29"/>
        <v>0</v>
      </c>
      <c r="E43" s="2">
        <f t="shared" si="29"/>
        <v>0</v>
      </c>
      <c r="F43" s="2">
        <f t="shared" si="29"/>
        <v>2075610</v>
      </c>
      <c r="G43" s="2">
        <f t="shared" si="29"/>
        <v>0</v>
      </c>
      <c r="H43" s="2">
        <f t="shared" si="29"/>
        <v>6225817</v>
      </c>
      <c r="I43" s="2">
        <f t="shared" si="29"/>
        <v>1816320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42751827</v>
      </c>
      <c r="M43" s="14">
        <f t="shared" ref="M43" si="31">C43+E43+G43+I43+K43</f>
        <v>33637160</v>
      </c>
      <c r="N43" s="22">
        <f>L43+M43</f>
        <v>76388987</v>
      </c>
      <c r="P43" s="4" t="s">
        <v>16</v>
      </c>
      <c r="Q43" s="2">
        <f t="shared" ref="Q43:Z43" si="32">SUM(Q39:Q42)</f>
        <v>6593</v>
      </c>
      <c r="R43" s="2">
        <f t="shared" si="32"/>
        <v>6402</v>
      </c>
      <c r="S43" s="2">
        <f t="shared" si="32"/>
        <v>0</v>
      </c>
      <c r="T43" s="2">
        <f t="shared" si="32"/>
        <v>0</v>
      </c>
      <c r="U43" s="2">
        <f t="shared" si="32"/>
        <v>464</v>
      </c>
      <c r="V43" s="2">
        <f t="shared" si="32"/>
        <v>0</v>
      </c>
      <c r="W43" s="2">
        <f t="shared" si="32"/>
        <v>4954</v>
      </c>
      <c r="X43" s="2">
        <f t="shared" si="32"/>
        <v>176</v>
      </c>
      <c r="Y43" s="2">
        <f t="shared" si="32"/>
        <v>2926</v>
      </c>
      <c r="Z43" s="2">
        <f t="shared" si="32"/>
        <v>0</v>
      </c>
      <c r="AA43" s="1">
        <f t="shared" ref="AA43" si="33">Q43+S43+U43+W43+Y43</f>
        <v>14937</v>
      </c>
      <c r="AB43" s="14">
        <f t="shared" ref="AB43" si="34">R43+T43+V43+X43+Z43</f>
        <v>6578</v>
      </c>
      <c r="AC43" s="22">
        <f>AA43+AB43</f>
        <v>21515</v>
      </c>
      <c r="AE43" s="4" t="s">
        <v>16</v>
      </c>
      <c r="AF43" s="2">
        <f t="shared" ref="AF43:AO43" si="35">IFERROR(B43/Q43, "N.A.")</f>
        <v>5225.2995601395423</v>
      </c>
      <c r="AG43" s="2">
        <f t="shared" si="35"/>
        <v>4970.4529834426739</v>
      </c>
      <c r="AH43" s="2" t="str">
        <f t="shared" si="35"/>
        <v>N.A.</v>
      </c>
      <c r="AI43" s="2" t="str">
        <f t="shared" si="35"/>
        <v>N.A.</v>
      </c>
      <c r="AJ43" s="2">
        <f t="shared" si="35"/>
        <v>4473.2974137931033</v>
      </c>
      <c r="AK43" s="2" t="str">
        <f t="shared" si="35"/>
        <v>N.A.</v>
      </c>
      <c r="AL43" s="2">
        <f t="shared" si="35"/>
        <v>1256.725272507065</v>
      </c>
      <c r="AM43" s="2">
        <f t="shared" si="35"/>
        <v>10320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2862.1427997589876</v>
      </c>
      <c r="AQ43" s="16">
        <f t="shared" ref="AQ43" si="37">IFERROR(M43/AB43, "N.A.")</f>
        <v>5113.5846761933717</v>
      </c>
      <c r="AR43" s="13">
        <f t="shared" ref="AR43" si="38">IFERROR(N43/AC43, "N.A.")</f>
        <v>3550.4990471763886</v>
      </c>
    </row>
    <row r="44" spans="1:44" ht="15" customHeight="1" thickBot="1" x14ac:dyDescent="0.3">
      <c r="A44" s="5" t="s">
        <v>0</v>
      </c>
      <c r="B44" s="46">
        <f>B43+C43</f>
        <v>66271240</v>
      </c>
      <c r="C44" s="47"/>
      <c r="D44" s="46">
        <f>D43+E43</f>
        <v>0</v>
      </c>
      <c r="E44" s="47"/>
      <c r="F44" s="46">
        <f>F43+G43</f>
        <v>2075610</v>
      </c>
      <c r="G44" s="47"/>
      <c r="H44" s="46">
        <f>H43+I43</f>
        <v>8042137</v>
      </c>
      <c r="I44" s="47"/>
      <c r="J44" s="46">
        <f>J43+K43</f>
        <v>0</v>
      </c>
      <c r="K44" s="47"/>
      <c r="L44" s="46">
        <f>L43+M43</f>
        <v>76388987</v>
      </c>
      <c r="M44" s="50"/>
      <c r="N44" s="23">
        <f>B44+D44+F44+H44+J44</f>
        <v>76388987</v>
      </c>
      <c r="P44" s="5" t="s">
        <v>0</v>
      </c>
      <c r="Q44" s="46">
        <f>Q43+R43</f>
        <v>12995</v>
      </c>
      <c r="R44" s="47"/>
      <c r="S44" s="46">
        <f>S43+T43</f>
        <v>0</v>
      </c>
      <c r="T44" s="47"/>
      <c r="U44" s="46">
        <f>U43+V43</f>
        <v>464</v>
      </c>
      <c r="V44" s="47"/>
      <c r="W44" s="46">
        <f>W43+X43</f>
        <v>5130</v>
      </c>
      <c r="X44" s="47"/>
      <c r="Y44" s="46">
        <f>Y43+Z43</f>
        <v>2926</v>
      </c>
      <c r="Z44" s="47"/>
      <c r="AA44" s="46">
        <f>AA43+AB43</f>
        <v>21515</v>
      </c>
      <c r="AB44" s="50"/>
      <c r="AC44" s="23">
        <f>Q44+S44+U44+W44+Y44</f>
        <v>21515</v>
      </c>
      <c r="AE44" s="5" t="s">
        <v>0</v>
      </c>
      <c r="AF44" s="48">
        <f>IFERROR(B44/Q44,"N.A.")</f>
        <v>5099.749134282416</v>
      </c>
      <c r="AG44" s="49"/>
      <c r="AH44" s="48" t="str">
        <f>IFERROR(D44/S44,"N.A.")</f>
        <v>N.A.</v>
      </c>
      <c r="AI44" s="49"/>
      <c r="AJ44" s="48">
        <f>IFERROR(F44/U44,"N.A.")</f>
        <v>4473.2974137931033</v>
      </c>
      <c r="AK44" s="49"/>
      <c r="AL44" s="48">
        <f>IFERROR(H44/W44,"N.A.")</f>
        <v>1567.6680311890839</v>
      </c>
      <c r="AM44" s="49"/>
      <c r="AN44" s="48">
        <f>IFERROR(J44/Y44,"N.A.")</f>
        <v>0</v>
      </c>
      <c r="AO44" s="49"/>
      <c r="AP44" s="48">
        <f>IFERROR(L44/AA44,"N.A.")</f>
        <v>3550.4990471763886</v>
      </c>
      <c r="AQ44" s="49"/>
      <c r="AR44" s="17">
        <f>IFERROR(N44/AC44, "N.A.")</f>
        <v>3550.4990471763886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7638519.9999999991</v>
      </c>
      <c r="C15" s="2"/>
      <c r="D15" s="2">
        <v>4692160</v>
      </c>
      <c r="E15" s="2"/>
      <c r="F15" s="2"/>
      <c r="G15" s="2"/>
      <c r="H15" s="2">
        <v>6338300</v>
      </c>
      <c r="I15" s="2"/>
      <c r="J15" s="2"/>
      <c r="K15" s="2"/>
      <c r="L15" s="1">
        <f t="shared" ref="L15:M18" si="0">B15+D15+F15+H15+J15</f>
        <v>18668980</v>
      </c>
      <c r="M15" s="14">
        <f t="shared" si="0"/>
        <v>0</v>
      </c>
      <c r="N15" s="13">
        <f>L15+M15</f>
        <v>18668980</v>
      </c>
      <c r="P15" s="3" t="s">
        <v>12</v>
      </c>
      <c r="Q15" s="2">
        <v>944</v>
      </c>
      <c r="R15" s="2">
        <v>0</v>
      </c>
      <c r="S15" s="2">
        <v>619</v>
      </c>
      <c r="T15" s="2">
        <v>0</v>
      </c>
      <c r="U15" s="2">
        <v>0</v>
      </c>
      <c r="V15" s="2">
        <v>0</v>
      </c>
      <c r="W15" s="2">
        <v>1078</v>
      </c>
      <c r="X15" s="2">
        <v>0</v>
      </c>
      <c r="Y15" s="2">
        <v>0</v>
      </c>
      <c r="Z15" s="2">
        <v>0</v>
      </c>
      <c r="AA15" s="1">
        <f t="shared" ref="AA15:AB18" si="1">Q15+S15+U15+W15+Y15</f>
        <v>2641</v>
      </c>
      <c r="AB15" s="14">
        <f t="shared" si="1"/>
        <v>0</v>
      </c>
      <c r="AC15" s="13">
        <f>AA15+AB15</f>
        <v>2641</v>
      </c>
      <c r="AE15" s="3" t="s">
        <v>12</v>
      </c>
      <c r="AF15" s="2">
        <f t="shared" ref="AF15:AR18" si="2">IFERROR(B15/Q15, "N.A.")</f>
        <v>8091.6525423728808</v>
      </c>
      <c r="AG15" s="2" t="str">
        <f t="shared" si="2"/>
        <v>N.A.</v>
      </c>
      <c r="AH15" s="2">
        <f t="shared" si="2"/>
        <v>7580.2261712439422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5879.6846011131729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7068.9057175312382</v>
      </c>
      <c r="AQ15" s="16" t="str">
        <f t="shared" si="2"/>
        <v>N.A.</v>
      </c>
      <c r="AR15" s="13">
        <f t="shared" si="2"/>
        <v>7068.9057175312382</v>
      </c>
    </row>
    <row r="16" spans="1:44" ht="15" customHeight="1" thickBot="1" x14ac:dyDescent="0.3">
      <c r="A16" s="3" t="s">
        <v>13</v>
      </c>
      <c r="B16" s="2">
        <v>5853805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5853805</v>
      </c>
      <c r="M16" s="14">
        <f t="shared" si="0"/>
        <v>0</v>
      </c>
      <c r="N16" s="13">
        <f>L16+M16</f>
        <v>5853805</v>
      </c>
      <c r="P16" s="3" t="s">
        <v>13</v>
      </c>
      <c r="Q16" s="2">
        <v>1147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1147</v>
      </c>
      <c r="AB16" s="14">
        <f t="shared" si="1"/>
        <v>0</v>
      </c>
      <c r="AC16" s="13">
        <f>AA16+AB16</f>
        <v>1147</v>
      </c>
      <c r="AE16" s="3" t="s">
        <v>13</v>
      </c>
      <c r="AF16" s="2">
        <f t="shared" si="2"/>
        <v>5103.5789014821275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5103.5789014821275</v>
      </c>
      <c r="AQ16" s="16" t="str">
        <f t="shared" si="2"/>
        <v>N.A.</v>
      </c>
      <c r="AR16" s="13">
        <f t="shared" si="2"/>
        <v>5103.5789014821275</v>
      </c>
    </row>
    <row r="17" spans="1:44" ht="15" customHeight="1" thickBot="1" x14ac:dyDescent="0.3">
      <c r="A17" s="3" t="s">
        <v>14</v>
      </c>
      <c r="B17" s="2">
        <v>14632899.999999998</v>
      </c>
      <c r="C17" s="2">
        <v>35944810</v>
      </c>
      <c r="D17" s="2">
        <v>0</v>
      </c>
      <c r="E17" s="2"/>
      <c r="F17" s="2"/>
      <c r="G17" s="2"/>
      <c r="H17" s="2"/>
      <c r="I17" s="2">
        <v>8593200</v>
      </c>
      <c r="J17" s="2"/>
      <c r="K17" s="2"/>
      <c r="L17" s="1">
        <f t="shared" si="0"/>
        <v>14632899.999999998</v>
      </c>
      <c r="M17" s="14">
        <f t="shared" si="0"/>
        <v>44538010</v>
      </c>
      <c r="N17" s="13">
        <f>L17+M17</f>
        <v>59170910</v>
      </c>
      <c r="P17" s="3" t="s">
        <v>14</v>
      </c>
      <c r="Q17" s="2">
        <v>1233</v>
      </c>
      <c r="R17" s="2">
        <v>3389</v>
      </c>
      <c r="S17" s="2">
        <v>268</v>
      </c>
      <c r="T17" s="2">
        <v>0</v>
      </c>
      <c r="U17" s="2">
        <v>0</v>
      </c>
      <c r="V17" s="2">
        <v>0</v>
      </c>
      <c r="W17" s="2">
        <v>0</v>
      </c>
      <c r="X17" s="2">
        <v>813</v>
      </c>
      <c r="Y17" s="2">
        <v>0</v>
      </c>
      <c r="Z17" s="2">
        <v>0</v>
      </c>
      <c r="AA17" s="1">
        <f t="shared" si="1"/>
        <v>1501</v>
      </c>
      <c r="AB17" s="14">
        <f t="shared" si="1"/>
        <v>4202</v>
      </c>
      <c r="AC17" s="13">
        <f>AA17+AB17</f>
        <v>5703</v>
      </c>
      <c r="AE17" s="3" t="s">
        <v>14</v>
      </c>
      <c r="AF17" s="2">
        <f t="shared" si="2"/>
        <v>11867.721005677209</v>
      </c>
      <c r="AG17" s="2">
        <f t="shared" si="2"/>
        <v>10606.317497786958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10569.741697416974</v>
      </c>
      <c r="AN17" s="2" t="str">
        <f t="shared" si="2"/>
        <v>N.A.</v>
      </c>
      <c r="AO17" s="2" t="str">
        <f t="shared" si="2"/>
        <v>N.A.</v>
      </c>
      <c r="AP17" s="15">
        <f t="shared" si="2"/>
        <v>9748.7674883411055</v>
      </c>
      <c r="AQ17" s="16">
        <f t="shared" si="2"/>
        <v>10599.240837696336</v>
      </c>
      <c r="AR17" s="13">
        <f t="shared" si="2"/>
        <v>10375.400666315974</v>
      </c>
    </row>
    <row r="18" spans="1:44" ht="15" customHeight="1" thickBot="1" x14ac:dyDescent="0.3">
      <c r="A18" s="3" t="s">
        <v>15</v>
      </c>
      <c r="B18" s="2"/>
      <c r="C18" s="2"/>
      <c r="D18" s="2">
        <v>1848000</v>
      </c>
      <c r="E18" s="2"/>
      <c r="F18" s="2"/>
      <c r="G18" s="2"/>
      <c r="H18" s="2"/>
      <c r="I18" s="2"/>
      <c r="J18" s="2"/>
      <c r="K18" s="2"/>
      <c r="L18" s="1">
        <f t="shared" si="0"/>
        <v>1848000</v>
      </c>
      <c r="M18" s="14">
        <f t="shared" si="0"/>
        <v>0</v>
      </c>
      <c r="N18" s="13">
        <f>L18+M18</f>
        <v>1848000</v>
      </c>
      <c r="P18" s="3" t="s">
        <v>15</v>
      </c>
      <c r="Q18" s="2">
        <v>0</v>
      </c>
      <c r="R18" s="2">
        <v>0</v>
      </c>
      <c r="S18" s="2">
        <v>231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231</v>
      </c>
      <c r="AB18" s="14">
        <f t="shared" si="1"/>
        <v>0</v>
      </c>
      <c r="AC18" s="22">
        <f>AA18+AB18</f>
        <v>231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8000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8000</v>
      </c>
      <c r="AQ18" s="16" t="str">
        <f t="shared" si="2"/>
        <v>N.A.</v>
      </c>
      <c r="AR18" s="13">
        <f t="shared" si="2"/>
        <v>8000</v>
      </c>
    </row>
    <row r="19" spans="1:44" ht="15" customHeight="1" thickBot="1" x14ac:dyDescent="0.3">
      <c r="A19" s="4" t="s">
        <v>16</v>
      </c>
      <c r="B19" s="2">
        <f t="shared" ref="B19:K19" si="3">SUM(B15:B18)</f>
        <v>28125225</v>
      </c>
      <c r="C19" s="2">
        <f t="shared" si="3"/>
        <v>35944810</v>
      </c>
      <c r="D19" s="2">
        <f t="shared" si="3"/>
        <v>6540160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6338300</v>
      </c>
      <c r="I19" s="2">
        <f t="shared" si="3"/>
        <v>8593200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41003685</v>
      </c>
      <c r="M19" s="14">
        <f t="shared" ref="M19" si="5">C19+E19+G19+I19+K19</f>
        <v>44538010</v>
      </c>
      <c r="N19" s="22">
        <f>L19+M19</f>
        <v>85541695</v>
      </c>
      <c r="P19" s="4" t="s">
        <v>16</v>
      </c>
      <c r="Q19" s="2">
        <f t="shared" ref="Q19:Z19" si="6">SUM(Q15:Q18)</f>
        <v>3324</v>
      </c>
      <c r="R19" s="2">
        <f t="shared" si="6"/>
        <v>3389</v>
      </c>
      <c r="S19" s="2">
        <f t="shared" si="6"/>
        <v>1118</v>
      </c>
      <c r="T19" s="2">
        <f t="shared" si="6"/>
        <v>0</v>
      </c>
      <c r="U19" s="2">
        <f t="shared" si="6"/>
        <v>0</v>
      </c>
      <c r="V19" s="2">
        <f t="shared" si="6"/>
        <v>0</v>
      </c>
      <c r="W19" s="2">
        <f t="shared" si="6"/>
        <v>1078</v>
      </c>
      <c r="X19" s="2">
        <f t="shared" si="6"/>
        <v>813</v>
      </c>
      <c r="Y19" s="2">
        <f t="shared" si="6"/>
        <v>0</v>
      </c>
      <c r="Z19" s="2">
        <f t="shared" si="6"/>
        <v>0</v>
      </c>
      <c r="AA19" s="1">
        <f t="shared" ref="AA19" si="7">Q19+S19+U19+W19+Y19</f>
        <v>5520</v>
      </c>
      <c r="AB19" s="14">
        <f t="shared" ref="AB19" si="8">R19+T19+V19+X19+Z19</f>
        <v>4202</v>
      </c>
      <c r="AC19" s="13">
        <f>AA19+AB19</f>
        <v>9722</v>
      </c>
      <c r="AE19" s="4" t="s">
        <v>16</v>
      </c>
      <c r="AF19" s="2">
        <f t="shared" ref="AF19:AO19" si="9">IFERROR(B19/Q19, "N.A.")</f>
        <v>8461.2590252707578</v>
      </c>
      <c r="AG19" s="2">
        <f t="shared" si="9"/>
        <v>10606.317497786958</v>
      </c>
      <c r="AH19" s="2">
        <f t="shared" si="9"/>
        <v>5849.8747763864039</v>
      </c>
      <c r="AI19" s="2" t="str">
        <f t="shared" si="9"/>
        <v>N.A.</v>
      </c>
      <c r="AJ19" s="2" t="str">
        <f t="shared" si="9"/>
        <v>N.A.</v>
      </c>
      <c r="AK19" s="2" t="str">
        <f t="shared" si="9"/>
        <v>N.A.</v>
      </c>
      <c r="AL19" s="2">
        <f t="shared" si="9"/>
        <v>5879.6846011131729</v>
      </c>
      <c r="AM19" s="2">
        <f t="shared" si="9"/>
        <v>10569.741697416974</v>
      </c>
      <c r="AN19" s="2" t="str">
        <f t="shared" si="9"/>
        <v>N.A.</v>
      </c>
      <c r="AO19" s="2" t="str">
        <f t="shared" si="9"/>
        <v>N.A.</v>
      </c>
      <c r="AP19" s="15">
        <f t="shared" ref="AP19" si="10">IFERROR(L19/AA19, "N.A.")</f>
        <v>7428.203804347826</v>
      </c>
      <c r="AQ19" s="16">
        <f t="shared" ref="AQ19" si="11">IFERROR(M19/AB19, "N.A.")</f>
        <v>10599.240837696336</v>
      </c>
      <c r="AR19" s="13">
        <f t="shared" ref="AR19" si="12">IFERROR(N19/AC19, "N.A.")</f>
        <v>8798.7754577247488</v>
      </c>
    </row>
    <row r="20" spans="1:44" ht="15" customHeight="1" thickBot="1" x14ac:dyDescent="0.3">
      <c r="A20" s="5" t="s">
        <v>0</v>
      </c>
      <c r="B20" s="46">
        <f>B19+C19</f>
        <v>64070035</v>
      </c>
      <c r="C20" s="47"/>
      <c r="D20" s="46">
        <f>D19+E19</f>
        <v>6540160</v>
      </c>
      <c r="E20" s="47"/>
      <c r="F20" s="46">
        <f>F19+G19</f>
        <v>0</v>
      </c>
      <c r="G20" s="47"/>
      <c r="H20" s="46">
        <f>H19+I19</f>
        <v>14931500</v>
      </c>
      <c r="I20" s="47"/>
      <c r="J20" s="46">
        <f>J19+K19</f>
        <v>0</v>
      </c>
      <c r="K20" s="47"/>
      <c r="L20" s="46">
        <f>L19+M19</f>
        <v>85541695</v>
      </c>
      <c r="M20" s="50"/>
      <c r="N20" s="23">
        <f>B20+D20+F20+H20+J20</f>
        <v>85541695</v>
      </c>
      <c r="P20" s="5" t="s">
        <v>0</v>
      </c>
      <c r="Q20" s="46">
        <f>Q19+R19</f>
        <v>6713</v>
      </c>
      <c r="R20" s="47"/>
      <c r="S20" s="46">
        <f>S19+T19</f>
        <v>1118</v>
      </c>
      <c r="T20" s="47"/>
      <c r="U20" s="46">
        <f>U19+V19</f>
        <v>0</v>
      </c>
      <c r="V20" s="47"/>
      <c r="W20" s="46">
        <f>W19+X19</f>
        <v>1891</v>
      </c>
      <c r="X20" s="47"/>
      <c r="Y20" s="46">
        <f>Y19+Z19</f>
        <v>0</v>
      </c>
      <c r="Z20" s="47"/>
      <c r="AA20" s="46">
        <f>AA19+AB19</f>
        <v>9722</v>
      </c>
      <c r="AB20" s="47"/>
      <c r="AC20" s="24">
        <f>Q20+S20+U20+W20+Y20</f>
        <v>9722</v>
      </c>
      <c r="AE20" s="5" t="s">
        <v>0</v>
      </c>
      <c r="AF20" s="48">
        <f>IFERROR(B20/Q20,"N.A.")</f>
        <v>9544.1732459407121</v>
      </c>
      <c r="AG20" s="49"/>
      <c r="AH20" s="48">
        <f>IFERROR(D20/S20,"N.A.")</f>
        <v>5849.8747763864039</v>
      </c>
      <c r="AI20" s="49"/>
      <c r="AJ20" s="48" t="str">
        <f>IFERROR(F20/U20,"N.A.")</f>
        <v>N.A.</v>
      </c>
      <c r="AK20" s="49"/>
      <c r="AL20" s="48">
        <f>IFERROR(H20/W20,"N.A.")</f>
        <v>7896.0867265996831</v>
      </c>
      <c r="AM20" s="49"/>
      <c r="AN20" s="48" t="str">
        <f>IFERROR(J20/Y20,"N.A.")</f>
        <v>N.A.</v>
      </c>
      <c r="AO20" s="49"/>
      <c r="AP20" s="48">
        <f>IFERROR(L20/AA20,"N.A.")</f>
        <v>8798.7754577247488</v>
      </c>
      <c r="AQ20" s="49"/>
      <c r="AR20" s="17">
        <f>IFERROR(N20/AC20, "N.A.")</f>
        <v>8798.7754577247488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7638520</v>
      </c>
      <c r="C27" s="2"/>
      <c r="D27" s="2">
        <v>4692160</v>
      </c>
      <c r="E27" s="2"/>
      <c r="F27" s="2"/>
      <c r="G27" s="2"/>
      <c r="H27" s="2">
        <v>6338300</v>
      </c>
      <c r="I27" s="2"/>
      <c r="J27" s="2"/>
      <c r="K27" s="2"/>
      <c r="L27" s="1">
        <f t="shared" ref="L27:M30" si="13">B27+D27+F27+H27+J27</f>
        <v>18668980</v>
      </c>
      <c r="M27" s="14">
        <f t="shared" si="13"/>
        <v>0</v>
      </c>
      <c r="N27" s="13">
        <f>L27+M27</f>
        <v>18668980</v>
      </c>
      <c r="P27" s="3" t="s">
        <v>12</v>
      </c>
      <c r="Q27" s="2">
        <v>676</v>
      </c>
      <c r="R27" s="2">
        <v>0</v>
      </c>
      <c r="S27" s="2">
        <v>619</v>
      </c>
      <c r="T27" s="2">
        <v>0</v>
      </c>
      <c r="U27" s="2">
        <v>0</v>
      </c>
      <c r="V27" s="2">
        <v>0</v>
      </c>
      <c r="W27" s="2">
        <v>1078</v>
      </c>
      <c r="X27" s="2">
        <v>0</v>
      </c>
      <c r="Y27" s="2">
        <v>0</v>
      </c>
      <c r="Z27" s="2">
        <v>0</v>
      </c>
      <c r="AA27" s="1">
        <f t="shared" ref="AA27:AB30" si="14">Q27+S27+U27+W27+Y27</f>
        <v>2373</v>
      </c>
      <c r="AB27" s="14">
        <f t="shared" si="14"/>
        <v>0</v>
      </c>
      <c r="AC27" s="13">
        <f>AA27+AB27</f>
        <v>2373</v>
      </c>
      <c r="AE27" s="3" t="s">
        <v>12</v>
      </c>
      <c r="AF27" s="2">
        <f t="shared" ref="AF27:AR30" si="15">IFERROR(B27/Q27, "N.A.")</f>
        <v>11299.585798816568</v>
      </c>
      <c r="AG27" s="2" t="str">
        <f t="shared" si="15"/>
        <v>N.A.</v>
      </c>
      <c r="AH27" s="2">
        <f t="shared" si="15"/>
        <v>7580.2261712439422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5879.6846011131729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7867.2482090181202</v>
      </c>
      <c r="AQ27" s="16" t="str">
        <f t="shared" si="15"/>
        <v>N.A.</v>
      </c>
      <c r="AR27" s="13">
        <f t="shared" si="15"/>
        <v>7867.2482090181202</v>
      </c>
    </row>
    <row r="28" spans="1:44" ht="15" customHeight="1" thickBot="1" x14ac:dyDescent="0.3">
      <c r="A28" s="3" t="s">
        <v>13</v>
      </c>
      <c r="B28" s="2">
        <v>1616800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1616800</v>
      </c>
      <c r="M28" s="14">
        <f t="shared" si="13"/>
        <v>0</v>
      </c>
      <c r="N28" s="13">
        <f>L28+M28</f>
        <v>1616800</v>
      </c>
      <c r="P28" s="3" t="s">
        <v>13</v>
      </c>
      <c r="Q28" s="2">
        <v>539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539</v>
      </c>
      <c r="AB28" s="14">
        <f t="shared" si="14"/>
        <v>0</v>
      </c>
      <c r="AC28" s="13">
        <f>AA28+AB28</f>
        <v>539</v>
      </c>
      <c r="AE28" s="3" t="s">
        <v>13</v>
      </c>
      <c r="AF28" s="2">
        <f t="shared" si="15"/>
        <v>2999.6289424860852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2999.6289424860852</v>
      </c>
      <c r="AQ28" s="16" t="str">
        <f t="shared" si="15"/>
        <v>N.A.</v>
      </c>
      <c r="AR28" s="13">
        <f t="shared" si="15"/>
        <v>2999.6289424860852</v>
      </c>
    </row>
    <row r="29" spans="1:44" ht="15" customHeight="1" thickBot="1" x14ac:dyDescent="0.3">
      <c r="A29" s="3" t="s">
        <v>14</v>
      </c>
      <c r="B29" s="2">
        <v>14632899.999999998</v>
      </c>
      <c r="C29" s="2">
        <v>24271810</v>
      </c>
      <c r="D29" s="2">
        <v>0</v>
      </c>
      <c r="E29" s="2"/>
      <c r="F29" s="2"/>
      <c r="G29" s="2"/>
      <c r="H29" s="2"/>
      <c r="I29" s="2">
        <v>3973200</v>
      </c>
      <c r="J29" s="2"/>
      <c r="K29" s="2"/>
      <c r="L29" s="1">
        <f t="shared" si="13"/>
        <v>14632899.999999998</v>
      </c>
      <c r="M29" s="14">
        <f t="shared" si="13"/>
        <v>28245010</v>
      </c>
      <c r="N29" s="13">
        <f>L29+M29</f>
        <v>42877910</v>
      </c>
      <c r="P29" s="3" t="s">
        <v>14</v>
      </c>
      <c r="Q29" s="2">
        <v>976</v>
      </c>
      <c r="R29" s="2">
        <v>2138</v>
      </c>
      <c r="S29" s="2">
        <v>268</v>
      </c>
      <c r="T29" s="2">
        <v>0</v>
      </c>
      <c r="U29" s="2">
        <v>0</v>
      </c>
      <c r="V29" s="2">
        <v>0</v>
      </c>
      <c r="W29" s="2">
        <v>0</v>
      </c>
      <c r="X29" s="2">
        <v>582</v>
      </c>
      <c r="Y29" s="2">
        <v>0</v>
      </c>
      <c r="Z29" s="2">
        <v>0</v>
      </c>
      <c r="AA29" s="1">
        <f t="shared" si="14"/>
        <v>1244</v>
      </c>
      <c r="AB29" s="14">
        <f t="shared" si="14"/>
        <v>2720</v>
      </c>
      <c r="AC29" s="13">
        <f>AA29+AB29</f>
        <v>3964</v>
      </c>
      <c r="AE29" s="3" t="s">
        <v>14</v>
      </c>
      <c r="AF29" s="2">
        <f t="shared" si="15"/>
        <v>14992.725409836065</v>
      </c>
      <c r="AG29" s="2">
        <f t="shared" si="15"/>
        <v>11352.57717492984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6826.8041237113403</v>
      </c>
      <c r="AN29" s="2" t="str">
        <f t="shared" si="15"/>
        <v>N.A.</v>
      </c>
      <c r="AO29" s="2" t="str">
        <f t="shared" si="15"/>
        <v>N.A.</v>
      </c>
      <c r="AP29" s="15">
        <f t="shared" si="15"/>
        <v>11762.781350482313</v>
      </c>
      <c r="AQ29" s="16">
        <f t="shared" si="15"/>
        <v>10384.194852941177</v>
      </c>
      <c r="AR29" s="13">
        <f t="shared" si="15"/>
        <v>10816.828960645813</v>
      </c>
    </row>
    <row r="30" spans="1:44" ht="15" customHeight="1" thickBot="1" x14ac:dyDescent="0.3">
      <c r="A30" s="3" t="s">
        <v>15</v>
      </c>
      <c r="B30" s="2"/>
      <c r="C30" s="2"/>
      <c r="D30" s="2">
        <v>1848000</v>
      </c>
      <c r="E30" s="2"/>
      <c r="F30" s="2"/>
      <c r="G30" s="2"/>
      <c r="H30" s="2"/>
      <c r="I30" s="2"/>
      <c r="J30" s="2"/>
      <c r="K30" s="2"/>
      <c r="L30" s="1">
        <f t="shared" si="13"/>
        <v>1848000</v>
      </c>
      <c r="M30" s="14">
        <f t="shared" si="13"/>
        <v>0</v>
      </c>
      <c r="N30" s="13">
        <f>L30+M30</f>
        <v>1848000</v>
      </c>
      <c r="P30" s="3" t="s">
        <v>15</v>
      </c>
      <c r="Q30" s="2">
        <v>0</v>
      </c>
      <c r="R30" s="2">
        <v>0</v>
      </c>
      <c r="S30" s="2">
        <v>231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231</v>
      </c>
      <c r="AB30" s="14">
        <f t="shared" si="14"/>
        <v>0</v>
      </c>
      <c r="AC30" s="22">
        <f>AA30+AB30</f>
        <v>231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8000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8000</v>
      </c>
      <c r="AQ30" s="16" t="str">
        <f t="shared" si="15"/>
        <v>N.A.</v>
      </c>
      <c r="AR30" s="13">
        <f t="shared" si="15"/>
        <v>8000</v>
      </c>
    </row>
    <row r="31" spans="1:44" ht="15" customHeight="1" thickBot="1" x14ac:dyDescent="0.3">
      <c r="A31" s="4" t="s">
        <v>16</v>
      </c>
      <c r="B31" s="2">
        <f t="shared" ref="B31:K31" si="16">SUM(B27:B30)</f>
        <v>23888220</v>
      </c>
      <c r="C31" s="2">
        <f t="shared" si="16"/>
        <v>24271810</v>
      </c>
      <c r="D31" s="2">
        <f t="shared" si="16"/>
        <v>6540160</v>
      </c>
      <c r="E31" s="2">
        <f t="shared" si="16"/>
        <v>0</v>
      </c>
      <c r="F31" s="2">
        <f t="shared" si="16"/>
        <v>0</v>
      </c>
      <c r="G31" s="2">
        <f t="shared" si="16"/>
        <v>0</v>
      </c>
      <c r="H31" s="2">
        <f t="shared" si="16"/>
        <v>6338300</v>
      </c>
      <c r="I31" s="2">
        <f t="shared" si="16"/>
        <v>3973200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36766680</v>
      </c>
      <c r="M31" s="14">
        <f t="shared" ref="M31" si="18">C31+E31+G31+I31+K31</f>
        <v>28245010</v>
      </c>
      <c r="N31" s="22">
        <f>L31+M31</f>
        <v>65011690</v>
      </c>
      <c r="P31" s="4" t="s">
        <v>16</v>
      </c>
      <c r="Q31" s="2">
        <f t="shared" ref="Q31:Z31" si="19">SUM(Q27:Q30)</f>
        <v>2191</v>
      </c>
      <c r="R31" s="2">
        <f t="shared" si="19"/>
        <v>2138</v>
      </c>
      <c r="S31" s="2">
        <f t="shared" si="19"/>
        <v>1118</v>
      </c>
      <c r="T31" s="2">
        <f t="shared" si="19"/>
        <v>0</v>
      </c>
      <c r="U31" s="2">
        <f t="shared" si="19"/>
        <v>0</v>
      </c>
      <c r="V31" s="2">
        <f t="shared" si="19"/>
        <v>0</v>
      </c>
      <c r="W31" s="2">
        <f t="shared" si="19"/>
        <v>1078</v>
      </c>
      <c r="X31" s="2">
        <f t="shared" si="19"/>
        <v>582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4387</v>
      </c>
      <c r="AB31" s="14">
        <f t="shared" ref="AB31" si="21">R31+T31+V31+X31+Z31</f>
        <v>2720</v>
      </c>
      <c r="AC31" s="13">
        <f>AA31+AB31</f>
        <v>7107</v>
      </c>
      <c r="AE31" s="4" t="s">
        <v>16</v>
      </c>
      <c r="AF31" s="2">
        <f t="shared" ref="AF31:AO31" si="22">IFERROR(B31/Q31, "N.A.")</f>
        <v>10902.884527612961</v>
      </c>
      <c r="AG31" s="2">
        <f t="shared" si="22"/>
        <v>11352.57717492984</v>
      </c>
      <c r="AH31" s="2">
        <f t="shared" si="22"/>
        <v>5849.8747763864039</v>
      </c>
      <c r="AI31" s="2" t="str">
        <f t="shared" si="22"/>
        <v>N.A.</v>
      </c>
      <c r="AJ31" s="2" t="str">
        <f t="shared" si="22"/>
        <v>N.A.</v>
      </c>
      <c r="AK31" s="2" t="str">
        <f t="shared" si="22"/>
        <v>N.A.</v>
      </c>
      <c r="AL31" s="2">
        <f t="shared" si="22"/>
        <v>5879.6846011131729</v>
      </c>
      <c r="AM31" s="2">
        <f t="shared" si="22"/>
        <v>6826.8041237113403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8380.8251652609979</v>
      </c>
      <c r="AQ31" s="16">
        <f t="shared" ref="AQ31" si="24">IFERROR(M31/AB31, "N.A.")</f>
        <v>10384.194852941177</v>
      </c>
      <c r="AR31" s="13">
        <f t="shared" ref="AR31" si="25">IFERROR(N31/AC31, "N.A.")</f>
        <v>9147.5573378359368</v>
      </c>
    </row>
    <row r="32" spans="1:44" ht="15" customHeight="1" thickBot="1" x14ac:dyDescent="0.3">
      <c r="A32" s="5" t="s">
        <v>0</v>
      </c>
      <c r="B32" s="46">
        <f>B31+C31</f>
        <v>48160030</v>
      </c>
      <c r="C32" s="47"/>
      <c r="D32" s="46">
        <f>D31+E31</f>
        <v>6540160</v>
      </c>
      <c r="E32" s="47"/>
      <c r="F32" s="46">
        <f>F31+G31</f>
        <v>0</v>
      </c>
      <c r="G32" s="47"/>
      <c r="H32" s="46">
        <f>H31+I31</f>
        <v>10311500</v>
      </c>
      <c r="I32" s="47"/>
      <c r="J32" s="46">
        <f>J31+K31</f>
        <v>0</v>
      </c>
      <c r="K32" s="47"/>
      <c r="L32" s="46">
        <f>L31+M31</f>
        <v>65011690</v>
      </c>
      <c r="M32" s="50"/>
      <c r="N32" s="23">
        <f>B32+D32+F32+H32+J32</f>
        <v>65011690</v>
      </c>
      <c r="P32" s="5" t="s">
        <v>0</v>
      </c>
      <c r="Q32" s="46">
        <f>Q31+R31</f>
        <v>4329</v>
      </c>
      <c r="R32" s="47"/>
      <c r="S32" s="46">
        <f>S31+T31</f>
        <v>1118</v>
      </c>
      <c r="T32" s="47"/>
      <c r="U32" s="46">
        <f>U31+V31</f>
        <v>0</v>
      </c>
      <c r="V32" s="47"/>
      <c r="W32" s="46">
        <f>W31+X31</f>
        <v>1660</v>
      </c>
      <c r="X32" s="47"/>
      <c r="Y32" s="46">
        <f>Y31+Z31</f>
        <v>0</v>
      </c>
      <c r="Z32" s="47"/>
      <c r="AA32" s="46">
        <f>AA31+AB31</f>
        <v>7107</v>
      </c>
      <c r="AB32" s="47"/>
      <c r="AC32" s="24">
        <f>Q32+S32+U32+W32+Y32</f>
        <v>7107</v>
      </c>
      <c r="AE32" s="5" t="s">
        <v>0</v>
      </c>
      <c r="AF32" s="48">
        <f>IFERROR(B32/Q32,"N.A.")</f>
        <v>11124.978054978055</v>
      </c>
      <c r="AG32" s="49"/>
      <c r="AH32" s="48">
        <f>IFERROR(D32/S32,"N.A.")</f>
        <v>5849.8747763864039</v>
      </c>
      <c r="AI32" s="49"/>
      <c r="AJ32" s="48" t="str">
        <f>IFERROR(F32/U32,"N.A.")</f>
        <v>N.A.</v>
      </c>
      <c r="AK32" s="49"/>
      <c r="AL32" s="48">
        <f>IFERROR(H32/W32,"N.A.")</f>
        <v>6211.7469879518076</v>
      </c>
      <c r="AM32" s="49"/>
      <c r="AN32" s="48" t="str">
        <f>IFERROR(J32/Y32,"N.A.")</f>
        <v>N.A.</v>
      </c>
      <c r="AO32" s="49"/>
      <c r="AP32" s="48">
        <f>IFERROR(L32/AA32,"N.A.")</f>
        <v>9147.5573378359368</v>
      </c>
      <c r="AQ32" s="49"/>
      <c r="AR32" s="17">
        <f>IFERROR(N32/AC32, "N.A.")</f>
        <v>9147.5573378359368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6">B39+D39+F39+H39+J39</f>
        <v>0</v>
      </c>
      <c r="M39" s="14">
        <f t="shared" si="26"/>
        <v>0</v>
      </c>
      <c r="N39" s="13">
        <f>L39+M39</f>
        <v>0</v>
      </c>
      <c r="P39" s="3" t="s">
        <v>12</v>
      </c>
      <c r="Q39" s="2">
        <v>268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7">Q39+S39+U39+W39+Y39</f>
        <v>268</v>
      </c>
      <c r="AB39" s="14">
        <f t="shared" si="27"/>
        <v>0</v>
      </c>
      <c r="AC39" s="13">
        <f>AA39+AB39</f>
        <v>268</v>
      </c>
      <c r="AE39" s="3" t="s">
        <v>12</v>
      </c>
      <c r="AF39" s="2">
        <f t="shared" ref="AF39:AR42" si="28">IFERROR(B39/Q39, "N.A.")</f>
        <v>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 t="str">
        <f t="shared" si="28"/>
        <v>N.A.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0</v>
      </c>
      <c r="AQ39" s="16" t="str">
        <f t="shared" si="28"/>
        <v>N.A.</v>
      </c>
      <c r="AR39" s="13">
        <f t="shared" si="28"/>
        <v>0</v>
      </c>
    </row>
    <row r="40" spans="1:44" ht="15" customHeight="1" thickBot="1" x14ac:dyDescent="0.3">
      <c r="A40" s="3" t="s">
        <v>13</v>
      </c>
      <c r="B40" s="2">
        <v>4237005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4237005</v>
      </c>
      <c r="M40" s="14">
        <f t="shared" si="26"/>
        <v>0</v>
      </c>
      <c r="N40" s="13">
        <f>L40+M40</f>
        <v>4237005</v>
      </c>
      <c r="P40" s="3" t="s">
        <v>13</v>
      </c>
      <c r="Q40" s="2">
        <v>608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608</v>
      </c>
      <c r="AB40" s="14">
        <f t="shared" si="27"/>
        <v>0</v>
      </c>
      <c r="AC40" s="13">
        <f>AA40+AB40</f>
        <v>608</v>
      </c>
      <c r="AE40" s="3" t="s">
        <v>13</v>
      </c>
      <c r="AF40" s="2">
        <f t="shared" si="28"/>
        <v>6968.7582236842109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6968.7582236842109</v>
      </c>
      <c r="AQ40" s="16" t="str">
        <f t="shared" si="28"/>
        <v>N.A.</v>
      </c>
      <c r="AR40" s="13">
        <f t="shared" si="28"/>
        <v>6968.7582236842109</v>
      </c>
    </row>
    <row r="41" spans="1:44" ht="15" customHeight="1" thickBot="1" x14ac:dyDescent="0.3">
      <c r="A41" s="3" t="s">
        <v>14</v>
      </c>
      <c r="B41" s="2">
        <v>0</v>
      </c>
      <c r="C41" s="2">
        <v>11673000</v>
      </c>
      <c r="D41" s="2"/>
      <c r="E41" s="2"/>
      <c r="F41" s="2"/>
      <c r="G41" s="2"/>
      <c r="H41" s="2"/>
      <c r="I41" s="2">
        <v>4620000</v>
      </c>
      <c r="J41" s="2"/>
      <c r="K41" s="2"/>
      <c r="L41" s="1">
        <f t="shared" si="26"/>
        <v>0</v>
      </c>
      <c r="M41" s="14">
        <f t="shared" si="26"/>
        <v>16293000</v>
      </c>
      <c r="N41" s="13">
        <f>L41+M41</f>
        <v>16293000</v>
      </c>
      <c r="P41" s="3" t="s">
        <v>14</v>
      </c>
      <c r="Q41" s="2">
        <v>257</v>
      </c>
      <c r="R41" s="2">
        <v>1251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231</v>
      </c>
      <c r="Y41" s="2">
        <v>0</v>
      </c>
      <c r="Z41" s="2">
        <v>0</v>
      </c>
      <c r="AA41" s="1">
        <f t="shared" si="27"/>
        <v>257</v>
      </c>
      <c r="AB41" s="14">
        <f t="shared" si="27"/>
        <v>1482</v>
      </c>
      <c r="AC41" s="13">
        <f>AA41+AB41</f>
        <v>1739</v>
      </c>
      <c r="AE41" s="3" t="s">
        <v>14</v>
      </c>
      <c r="AF41" s="2">
        <f t="shared" si="28"/>
        <v>0</v>
      </c>
      <c r="AG41" s="2">
        <f t="shared" si="28"/>
        <v>9330.9352517985608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20000</v>
      </c>
      <c r="AN41" s="2" t="str">
        <f t="shared" si="28"/>
        <v>N.A.</v>
      </c>
      <c r="AO41" s="2" t="str">
        <f t="shared" si="28"/>
        <v>N.A.</v>
      </c>
      <c r="AP41" s="15">
        <f t="shared" si="28"/>
        <v>0</v>
      </c>
      <c r="AQ41" s="16">
        <f t="shared" si="28"/>
        <v>10993.927125506072</v>
      </c>
      <c r="AR41" s="13">
        <f t="shared" si="28"/>
        <v>9369.1776883266248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4237005</v>
      </c>
      <c r="C43" s="2">
        <f t="shared" si="29"/>
        <v>11673000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0</v>
      </c>
      <c r="I43" s="2">
        <f t="shared" si="29"/>
        <v>4620000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4237005</v>
      </c>
      <c r="M43" s="14">
        <f t="shared" ref="M43" si="31">C43+E43+G43+I43+K43</f>
        <v>16293000</v>
      </c>
      <c r="N43" s="22">
        <f>L43+M43</f>
        <v>20530005</v>
      </c>
      <c r="P43" s="4" t="s">
        <v>16</v>
      </c>
      <c r="Q43" s="2">
        <f t="shared" ref="Q43:Z43" si="32">SUM(Q39:Q42)</f>
        <v>1133</v>
      </c>
      <c r="R43" s="2">
        <f t="shared" si="32"/>
        <v>1251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0</v>
      </c>
      <c r="X43" s="2">
        <f t="shared" si="32"/>
        <v>231</v>
      </c>
      <c r="Y43" s="2">
        <f t="shared" si="32"/>
        <v>0</v>
      </c>
      <c r="Z43" s="2">
        <f t="shared" si="32"/>
        <v>0</v>
      </c>
      <c r="AA43" s="1">
        <f t="shared" ref="AA43" si="33">Q43+S43+U43+W43+Y43</f>
        <v>1133</v>
      </c>
      <c r="AB43" s="14">
        <f t="shared" ref="AB43" si="34">R43+T43+V43+X43+Z43</f>
        <v>1482</v>
      </c>
      <c r="AC43" s="22">
        <f>AA43+AB43</f>
        <v>2615</v>
      </c>
      <c r="AE43" s="4" t="s">
        <v>16</v>
      </c>
      <c r="AF43" s="2">
        <f t="shared" ref="AF43:AO43" si="35">IFERROR(B43/Q43, "N.A.")</f>
        <v>3739.6337157987646</v>
      </c>
      <c r="AG43" s="2">
        <f t="shared" si="35"/>
        <v>9330.9352517985608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 t="str">
        <f t="shared" si="35"/>
        <v>N.A.</v>
      </c>
      <c r="AM43" s="2">
        <f t="shared" si="35"/>
        <v>20000</v>
      </c>
      <c r="AN43" s="2" t="str">
        <f t="shared" si="35"/>
        <v>N.A.</v>
      </c>
      <c r="AO43" s="2" t="str">
        <f t="shared" si="35"/>
        <v>N.A.</v>
      </c>
      <c r="AP43" s="15">
        <f t="shared" ref="AP43" si="36">IFERROR(L43/AA43, "N.A.")</f>
        <v>3739.6337157987646</v>
      </c>
      <c r="AQ43" s="16">
        <f t="shared" ref="AQ43" si="37">IFERROR(M43/AB43, "N.A.")</f>
        <v>10993.927125506072</v>
      </c>
      <c r="AR43" s="13">
        <f t="shared" ref="AR43" si="38">IFERROR(N43/AC43, "N.A.")</f>
        <v>7850.8623326959851</v>
      </c>
    </row>
    <row r="44" spans="1:44" ht="15" customHeight="1" thickBot="1" x14ac:dyDescent="0.3">
      <c r="A44" s="5" t="s">
        <v>0</v>
      </c>
      <c r="B44" s="46">
        <f>B43+C43</f>
        <v>15910005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4620000</v>
      </c>
      <c r="I44" s="47"/>
      <c r="J44" s="46">
        <f>J43+K43</f>
        <v>0</v>
      </c>
      <c r="K44" s="47"/>
      <c r="L44" s="46">
        <f>L43+M43</f>
        <v>20530005</v>
      </c>
      <c r="M44" s="50"/>
      <c r="N44" s="23">
        <f>B44+D44+F44+H44+J44</f>
        <v>20530005</v>
      </c>
      <c r="P44" s="5" t="s">
        <v>0</v>
      </c>
      <c r="Q44" s="46">
        <f>Q43+R43</f>
        <v>2384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231</v>
      </c>
      <c r="X44" s="47"/>
      <c r="Y44" s="46">
        <f>Y43+Z43</f>
        <v>0</v>
      </c>
      <c r="Z44" s="47"/>
      <c r="AA44" s="46">
        <f>AA43+AB43</f>
        <v>2615</v>
      </c>
      <c r="AB44" s="50"/>
      <c r="AC44" s="23">
        <f>Q44+S44+U44+W44+Y44</f>
        <v>2615</v>
      </c>
      <c r="AE44" s="5" t="s">
        <v>0</v>
      </c>
      <c r="AF44" s="48">
        <f>IFERROR(B44/Q44,"N.A.")</f>
        <v>6673.6598154362418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20000</v>
      </c>
      <c r="AM44" s="49"/>
      <c r="AN44" s="48" t="str">
        <f>IFERROR(J44/Y44,"N.A.")</f>
        <v>N.A.</v>
      </c>
      <c r="AO44" s="49"/>
      <c r="AP44" s="48">
        <f>IFERROR(L44/AA44,"N.A.")</f>
        <v>7850.8623326959851</v>
      </c>
      <c r="AQ44" s="49"/>
      <c r="AR44" s="17">
        <f>IFERROR(N44/AC44, "N.A.")</f>
        <v>7850.8623326959851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43086000</v>
      </c>
      <c r="C15" s="2"/>
      <c r="D15" s="2">
        <v>13324339.999999998</v>
      </c>
      <c r="E15" s="2"/>
      <c r="F15" s="2">
        <v>19861900</v>
      </c>
      <c r="G15" s="2"/>
      <c r="H15" s="2">
        <v>108424795.99999996</v>
      </c>
      <c r="I15" s="2"/>
      <c r="J15" s="2">
        <v>0</v>
      </c>
      <c r="K15" s="2"/>
      <c r="L15" s="1">
        <f t="shared" ref="L15:M18" si="0">B15+D15+F15+H15+J15</f>
        <v>184697035.99999994</v>
      </c>
      <c r="M15" s="14">
        <f t="shared" si="0"/>
        <v>0</v>
      </c>
      <c r="N15" s="13">
        <f>L15+M15</f>
        <v>184697035.99999994</v>
      </c>
      <c r="P15" s="3" t="s">
        <v>12</v>
      </c>
      <c r="Q15" s="2">
        <v>6663</v>
      </c>
      <c r="R15" s="2">
        <v>0</v>
      </c>
      <c r="S15" s="2">
        <v>1861</v>
      </c>
      <c r="T15" s="2">
        <v>0</v>
      </c>
      <c r="U15" s="2">
        <v>2263</v>
      </c>
      <c r="V15" s="2">
        <v>0</v>
      </c>
      <c r="W15" s="2">
        <v>21445</v>
      </c>
      <c r="X15" s="2">
        <v>0</v>
      </c>
      <c r="Y15" s="2">
        <v>2407</v>
      </c>
      <c r="Z15" s="2">
        <v>0</v>
      </c>
      <c r="AA15" s="1">
        <f t="shared" ref="AA15:AB18" si="1">Q15+S15+U15+W15+Y15</f>
        <v>34639</v>
      </c>
      <c r="AB15" s="14">
        <f t="shared" si="1"/>
        <v>0</v>
      </c>
      <c r="AC15" s="13">
        <f>AA15+AB15</f>
        <v>34639</v>
      </c>
      <c r="AE15" s="3" t="s">
        <v>12</v>
      </c>
      <c r="AF15" s="2">
        <f t="shared" ref="AF15:AR18" si="2">IFERROR(B15/Q15, "N.A.")</f>
        <v>6466.4565511031069</v>
      </c>
      <c r="AG15" s="2" t="str">
        <f t="shared" si="2"/>
        <v>N.A.</v>
      </c>
      <c r="AH15" s="2">
        <f t="shared" si="2"/>
        <v>7159.7743148844693</v>
      </c>
      <c r="AI15" s="2" t="str">
        <f t="shared" si="2"/>
        <v>N.A.</v>
      </c>
      <c r="AJ15" s="2">
        <f t="shared" si="2"/>
        <v>8776.8007070260719</v>
      </c>
      <c r="AK15" s="2" t="str">
        <f t="shared" si="2"/>
        <v>N.A.</v>
      </c>
      <c r="AL15" s="2">
        <f t="shared" si="2"/>
        <v>5055.9475868500795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5332.0545050376722</v>
      </c>
      <c r="AQ15" s="16" t="str">
        <f t="shared" si="2"/>
        <v>N.A.</v>
      </c>
      <c r="AR15" s="13">
        <f t="shared" si="2"/>
        <v>5332.0545050376722</v>
      </c>
    </row>
    <row r="16" spans="1:44" ht="15" customHeight="1" thickBot="1" x14ac:dyDescent="0.3">
      <c r="A16" s="3" t="s">
        <v>13</v>
      </c>
      <c r="B16" s="2">
        <v>23559305</v>
      </c>
      <c r="C16" s="2">
        <v>806250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23559305</v>
      </c>
      <c r="M16" s="14">
        <f t="shared" si="0"/>
        <v>806250</v>
      </c>
      <c r="N16" s="13">
        <f>L16+M16</f>
        <v>24365555</v>
      </c>
      <c r="P16" s="3" t="s">
        <v>13</v>
      </c>
      <c r="Q16" s="2">
        <v>6703</v>
      </c>
      <c r="R16" s="2">
        <v>250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6703</v>
      </c>
      <c r="AB16" s="14">
        <f t="shared" si="1"/>
        <v>250</v>
      </c>
      <c r="AC16" s="13">
        <f>AA16+AB16</f>
        <v>6953</v>
      </c>
      <c r="AE16" s="3" t="s">
        <v>13</v>
      </c>
      <c r="AF16" s="2">
        <f t="shared" si="2"/>
        <v>3514.7404147396687</v>
      </c>
      <c r="AG16" s="2">
        <f t="shared" si="2"/>
        <v>3225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3514.7404147396687</v>
      </c>
      <c r="AQ16" s="16">
        <f t="shared" si="2"/>
        <v>3225</v>
      </c>
      <c r="AR16" s="13">
        <f t="shared" si="2"/>
        <v>3504.3225945634977</v>
      </c>
    </row>
    <row r="17" spans="1:44" ht="15" customHeight="1" thickBot="1" x14ac:dyDescent="0.3">
      <c r="A17" s="3" t="s">
        <v>14</v>
      </c>
      <c r="B17" s="2">
        <v>114730274.99999997</v>
      </c>
      <c r="C17" s="2">
        <v>615044734.99999964</v>
      </c>
      <c r="D17" s="2">
        <v>31223749.999999993</v>
      </c>
      <c r="E17" s="2">
        <v>7979999.9999999991</v>
      </c>
      <c r="F17" s="2"/>
      <c r="G17" s="2">
        <v>47517980</v>
      </c>
      <c r="H17" s="2"/>
      <c r="I17" s="2">
        <v>67448598</v>
      </c>
      <c r="J17" s="2">
        <v>0</v>
      </c>
      <c r="K17" s="2"/>
      <c r="L17" s="1">
        <f t="shared" si="0"/>
        <v>145954024.99999997</v>
      </c>
      <c r="M17" s="14">
        <f t="shared" si="0"/>
        <v>737991312.99999964</v>
      </c>
      <c r="N17" s="13">
        <f>L17+M17</f>
        <v>883945337.99999964</v>
      </c>
      <c r="P17" s="3" t="s">
        <v>14</v>
      </c>
      <c r="Q17" s="2">
        <v>20770</v>
      </c>
      <c r="R17" s="2">
        <v>64988</v>
      </c>
      <c r="S17" s="2">
        <v>3144</v>
      </c>
      <c r="T17" s="2">
        <v>548</v>
      </c>
      <c r="U17" s="2">
        <v>0</v>
      </c>
      <c r="V17" s="2">
        <v>3257</v>
      </c>
      <c r="W17" s="2">
        <v>0</v>
      </c>
      <c r="X17" s="2">
        <v>5722</v>
      </c>
      <c r="Y17" s="2">
        <v>2229</v>
      </c>
      <c r="Z17" s="2">
        <v>0</v>
      </c>
      <c r="AA17" s="1">
        <f t="shared" si="1"/>
        <v>26143</v>
      </c>
      <c r="AB17" s="14">
        <f t="shared" si="1"/>
        <v>74515</v>
      </c>
      <c r="AC17" s="13">
        <f>AA17+AB17</f>
        <v>100658</v>
      </c>
      <c r="AE17" s="3" t="s">
        <v>14</v>
      </c>
      <c r="AF17" s="2">
        <f t="shared" si="2"/>
        <v>5523.8456909003353</v>
      </c>
      <c r="AG17" s="2">
        <f t="shared" si="2"/>
        <v>9463.9738874869145</v>
      </c>
      <c r="AH17" s="2">
        <f t="shared" si="2"/>
        <v>9931.2181933842221</v>
      </c>
      <c r="AI17" s="2">
        <f t="shared" si="2"/>
        <v>14562.043795620437</v>
      </c>
      <c r="AJ17" s="2" t="str">
        <f t="shared" si="2"/>
        <v>N.A.</v>
      </c>
      <c r="AK17" s="2">
        <f t="shared" si="2"/>
        <v>14589.493398833281</v>
      </c>
      <c r="AL17" s="2" t="str">
        <f t="shared" si="2"/>
        <v>N.A.</v>
      </c>
      <c r="AM17" s="2">
        <f t="shared" si="2"/>
        <v>11787.59140160783</v>
      </c>
      <c r="AN17" s="2">
        <f t="shared" si="2"/>
        <v>0</v>
      </c>
      <c r="AO17" s="2" t="str">
        <f t="shared" si="2"/>
        <v>N.A.</v>
      </c>
      <c r="AP17" s="15">
        <f t="shared" si="2"/>
        <v>5582.9103392877623</v>
      </c>
      <c r="AQ17" s="16">
        <f t="shared" si="2"/>
        <v>9903.9295846473815</v>
      </c>
      <c r="AR17" s="13">
        <f t="shared" si="2"/>
        <v>8781.6699914562141</v>
      </c>
    </row>
    <row r="18" spans="1:44" ht="15" customHeight="1" thickBot="1" x14ac:dyDescent="0.3">
      <c r="A18" s="3" t="s">
        <v>15</v>
      </c>
      <c r="B18" s="2">
        <v>9904780.0000000019</v>
      </c>
      <c r="C18" s="2"/>
      <c r="D18" s="2"/>
      <c r="E18" s="2">
        <v>719820</v>
      </c>
      <c r="F18" s="2"/>
      <c r="G18" s="2">
        <v>13752366.999999998</v>
      </c>
      <c r="H18" s="2">
        <v>2856397</v>
      </c>
      <c r="I18" s="2"/>
      <c r="J18" s="2">
        <v>0</v>
      </c>
      <c r="K18" s="2"/>
      <c r="L18" s="1">
        <f t="shared" si="0"/>
        <v>12761177.000000002</v>
      </c>
      <c r="M18" s="14">
        <f t="shared" si="0"/>
        <v>14472186.999999998</v>
      </c>
      <c r="N18" s="13">
        <f>L18+M18</f>
        <v>27233364</v>
      </c>
      <c r="P18" s="3" t="s">
        <v>15</v>
      </c>
      <c r="Q18" s="2">
        <v>1620</v>
      </c>
      <c r="R18" s="2">
        <v>0</v>
      </c>
      <c r="S18" s="2">
        <v>0</v>
      </c>
      <c r="T18" s="2">
        <v>93</v>
      </c>
      <c r="U18" s="2">
        <v>0</v>
      </c>
      <c r="V18" s="2">
        <v>1066</v>
      </c>
      <c r="W18" s="2">
        <v>1854</v>
      </c>
      <c r="X18" s="2">
        <v>0</v>
      </c>
      <c r="Y18" s="2">
        <v>210</v>
      </c>
      <c r="Z18" s="2">
        <v>0</v>
      </c>
      <c r="AA18" s="1">
        <f t="shared" si="1"/>
        <v>3684</v>
      </c>
      <c r="AB18" s="14">
        <f t="shared" si="1"/>
        <v>1159</v>
      </c>
      <c r="AC18" s="22">
        <f>AA18+AB18</f>
        <v>4843</v>
      </c>
      <c r="AE18" s="3" t="s">
        <v>15</v>
      </c>
      <c r="AF18" s="2">
        <f t="shared" si="2"/>
        <v>6114.0617283950633</v>
      </c>
      <c r="AG18" s="2" t="str">
        <f t="shared" si="2"/>
        <v>N.A.</v>
      </c>
      <c r="AH18" s="2" t="str">
        <f t="shared" si="2"/>
        <v>N.A.</v>
      </c>
      <c r="AI18" s="2">
        <f t="shared" si="2"/>
        <v>7740</v>
      </c>
      <c r="AJ18" s="2" t="str">
        <f t="shared" si="2"/>
        <v>N.A.</v>
      </c>
      <c r="AK18" s="2">
        <f t="shared" si="2"/>
        <v>12900.907129455909</v>
      </c>
      <c r="AL18" s="2">
        <f t="shared" si="2"/>
        <v>1540.6672060409924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3463.9459826275793</v>
      </c>
      <c r="AQ18" s="16">
        <f t="shared" si="2"/>
        <v>12486.78774805867</v>
      </c>
      <c r="AR18" s="13">
        <f t="shared" si="2"/>
        <v>5623.2426182118525</v>
      </c>
    </row>
    <row r="19" spans="1:44" ht="15" customHeight="1" thickBot="1" x14ac:dyDescent="0.3">
      <c r="A19" s="4" t="s">
        <v>16</v>
      </c>
      <c r="B19" s="2">
        <f t="shared" ref="B19:K19" si="3">SUM(B15:B18)</f>
        <v>191280359.99999997</v>
      </c>
      <c r="C19" s="2">
        <f t="shared" si="3"/>
        <v>615850984.99999964</v>
      </c>
      <c r="D19" s="2">
        <f t="shared" si="3"/>
        <v>44548089.999999993</v>
      </c>
      <c r="E19" s="2">
        <f t="shared" si="3"/>
        <v>8699820</v>
      </c>
      <c r="F19" s="2">
        <f t="shared" si="3"/>
        <v>19861900</v>
      </c>
      <c r="G19" s="2">
        <f t="shared" si="3"/>
        <v>61270347</v>
      </c>
      <c r="H19" s="2">
        <f t="shared" si="3"/>
        <v>111281192.99999996</v>
      </c>
      <c r="I19" s="2">
        <f t="shared" si="3"/>
        <v>67448598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366971542.99999994</v>
      </c>
      <c r="M19" s="14">
        <f t="shared" ref="M19" si="5">C19+E19+G19+I19+K19</f>
        <v>753269749.99999964</v>
      </c>
      <c r="N19" s="22">
        <f>L19+M19</f>
        <v>1120241292.9999995</v>
      </c>
      <c r="P19" s="4" t="s">
        <v>16</v>
      </c>
      <c r="Q19" s="2">
        <f t="shared" ref="Q19:Z19" si="6">SUM(Q15:Q18)</f>
        <v>35756</v>
      </c>
      <c r="R19" s="2">
        <f t="shared" si="6"/>
        <v>65238</v>
      </c>
      <c r="S19" s="2">
        <f t="shared" si="6"/>
        <v>5005</v>
      </c>
      <c r="T19" s="2">
        <f t="shared" si="6"/>
        <v>641</v>
      </c>
      <c r="U19" s="2">
        <f t="shared" si="6"/>
        <v>2263</v>
      </c>
      <c r="V19" s="2">
        <f t="shared" si="6"/>
        <v>4323</v>
      </c>
      <c r="W19" s="2">
        <f t="shared" si="6"/>
        <v>23299</v>
      </c>
      <c r="X19" s="2">
        <f t="shared" si="6"/>
        <v>5722</v>
      </c>
      <c r="Y19" s="2">
        <f t="shared" si="6"/>
        <v>4846</v>
      </c>
      <c r="Z19" s="2">
        <f t="shared" si="6"/>
        <v>0</v>
      </c>
      <c r="AA19" s="1">
        <f t="shared" ref="AA19" si="7">Q19+S19+U19+W19+Y19</f>
        <v>71169</v>
      </c>
      <c r="AB19" s="14">
        <f t="shared" ref="AB19" si="8">R19+T19+V19+X19+Z19</f>
        <v>75924</v>
      </c>
      <c r="AC19" s="13">
        <f>AA19+AB19</f>
        <v>147093</v>
      </c>
      <c r="AE19" s="4" t="s">
        <v>16</v>
      </c>
      <c r="AF19" s="2">
        <f t="shared" ref="AF19:AO19" si="9">IFERROR(B19/Q19, "N.A.")</f>
        <v>5349.6017451616508</v>
      </c>
      <c r="AG19" s="2">
        <f t="shared" si="9"/>
        <v>9440.0653760078421</v>
      </c>
      <c r="AH19" s="2">
        <f t="shared" si="9"/>
        <v>8900.7172827172817</v>
      </c>
      <c r="AI19" s="2">
        <f t="shared" si="9"/>
        <v>13572.262090483619</v>
      </c>
      <c r="AJ19" s="2">
        <f t="shared" si="9"/>
        <v>8776.8007070260719</v>
      </c>
      <c r="AK19" s="2">
        <f t="shared" si="9"/>
        <v>14173.10825815406</v>
      </c>
      <c r="AL19" s="2">
        <f t="shared" si="9"/>
        <v>4776.2218550152347</v>
      </c>
      <c r="AM19" s="2">
        <f t="shared" si="9"/>
        <v>11787.59140160783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5156.3397406174026</v>
      </c>
      <c r="AQ19" s="16">
        <f t="shared" ref="AQ19" si="11">IFERROR(M19/AB19, "N.A.")</f>
        <v>9921.3654443917549</v>
      </c>
      <c r="AR19" s="13">
        <f t="shared" ref="AR19" si="12">IFERROR(N19/AC19, "N.A.")</f>
        <v>7615.8708640112009</v>
      </c>
    </row>
    <row r="20" spans="1:44" ht="15" customHeight="1" thickBot="1" x14ac:dyDescent="0.3">
      <c r="A20" s="5" t="s">
        <v>0</v>
      </c>
      <c r="B20" s="46">
        <f>B19+C19</f>
        <v>807131344.99999964</v>
      </c>
      <c r="C20" s="47"/>
      <c r="D20" s="46">
        <f>D19+E19</f>
        <v>53247909.999999993</v>
      </c>
      <c r="E20" s="47"/>
      <c r="F20" s="46">
        <f>F19+G19</f>
        <v>81132247</v>
      </c>
      <c r="G20" s="47"/>
      <c r="H20" s="46">
        <f>H19+I19</f>
        <v>178729790.99999994</v>
      </c>
      <c r="I20" s="47"/>
      <c r="J20" s="46">
        <f>J19+K19</f>
        <v>0</v>
      </c>
      <c r="K20" s="47"/>
      <c r="L20" s="46">
        <f>L19+M19</f>
        <v>1120241292.9999995</v>
      </c>
      <c r="M20" s="50"/>
      <c r="N20" s="23">
        <f>B20+D20+F20+H20+J20</f>
        <v>1120241292.9999995</v>
      </c>
      <c r="P20" s="5" t="s">
        <v>0</v>
      </c>
      <c r="Q20" s="46">
        <f>Q19+R19</f>
        <v>100994</v>
      </c>
      <c r="R20" s="47"/>
      <c r="S20" s="46">
        <f>S19+T19</f>
        <v>5646</v>
      </c>
      <c r="T20" s="47"/>
      <c r="U20" s="46">
        <f>U19+V19</f>
        <v>6586</v>
      </c>
      <c r="V20" s="47"/>
      <c r="W20" s="46">
        <f>W19+X19</f>
        <v>29021</v>
      </c>
      <c r="X20" s="47"/>
      <c r="Y20" s="46">
        <f>Y19+Z19</f>
        <v>4846</v>
      </c>
      <c r="Z20" s="47"/>
      <c r="AA20" s="46">
        <f>AA19+AB19</f>
        <v>147093</v>
      </c>
      <c r="AB20" s="47"/>
      <c r="AC20" s="24">
        <f>Q20+S20+U20+W20+Y20</f>
        <v>147093</v>
      </c>
      <c r="AE20" s="5" t="s">
        <v>0</v>
      </c>
      <c r="AF20" s="48">
        <f>IFERROR(B20/Q20,"N.A.")</f>
        <v>7991.8742202507046</v>
      </c>
      <c r="AG20" s="49"/>
      <c r="AH20" s="48">
        <f>IFERROR(D20/S20,"N.A.")</f>
        <v>9431.0857244066574</v>
      </c>
      <c r="AI20" s="49"/>
      <c r="AJ20" s="48">
        <f>IFERROR(F20/U20,"N.A.")</f>
        <v>12318.895687822655</v>
      </c>
      <c r="AK20" s="49"/>
      <c r="AL20" s="48">
        <f>IFERROR(H20/W20,"N.A.")</f>
        <v>6158.6365390579213</v>
      </c>
      <c r="AM20" s="49"/>
      <c r="AN20" s="48">
        <f>IFERROR(J20/Y20,"N.A.")</f>
        <v>0</v>
      </c>
      <c r="AO20" s="49"/>
      <c r="AP20" s="48">
        <f>IFERROR(L20/AA20,"N.A.")</f>
        <v>7615.8708640112009</v>
      </c>
      <c r="AQ20" s="49"/>
      <c r="AR20" s="17">
        <f>IFERROR(N20/AC20, "N.A.")</f>
        <v>7615.8708640112009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37302590</v>
      </c>
      <c r="C27" s="2"/>
      <c r="D27" s="2">
        <v>13324339.999999998</v>
      </c>
      <c r="E27" s="2"/>
      <c r="F27" s="2">
        <v>13712900.000000002</v>
      </c>
      <c r="G27" s="2"/>
      <c r="H27" s="2">
        <v>66727980.00000003</v>
      </c>
      <c r="I27" s="2"/>
      <c r="J27" s="2">
        <v>0</v>
      </c>
      <c r="K27" s="2"/>
      <c r="L27" s="1">
        <f t="shared" ref="L27:M30" si="13">B27+D27+F27+H27+J27</f>
        <v>131067810.00000003</v>
      </c>
      <c r="M27" s="14">
        <f t="shared" si="13"/>
        <v>0</v>
      </c>
      <c r="N27" s="13">
        <f>L27+M27</f>
        <v>131067810.00000003</v>
      </c>
      <c r="P27" s="3" t="s">
        <v>12</v>
      </c>
      <c r="Q27" s="2">
        <v>5013</v>
      </c>
      <c r="R27" s="2">
        <v>0</v>
      </c>
      <c r="S27" s="2">
        <v>1861</v>
      </c>
      <c r="T27" s="2">
        <v>0</v>
      </c>
      <c r="U27" s="2">
        <v>1371</v>
      </c>
      <c r="V27" s="2">
        <v>0</v>
      </c>
      <c r="W27" s="2">
        <v>11420</v>
      </c>
      <c r="X27" s="2">
        <v>0</v>
      </c>
      <c r="Y27" s="2">
        <v>924</v>
      </c>
      <c r="Z27" s="2">
        <v>0</v>
      </c>
      <c r="AA27" s="1">
        <f t="shared" ref="AA27:AB30" si="14">Q27+S27+U27+W27+Y27</f>
        <v>20589</v>
      </c>
      <c r="AB27" s="14">
        <f t="shared" si="14"/>
        <v>0</v>
      </c>
      <c r="AC27" s="13">
        <f>AA27+AB27</f>
        <v>20589</v>
      </c>
      <c r="AE27" s="3" t="s">
        <v>12</v>
      </c>
      <c r="AF27" s="2">
        <f t="shared" ref="AF27:AR30" si="15">IFERROR(B27/Q27, "N.A.")</f>
        <v>7441.1709555156594</v>
      </c>
      <c r="AG27" s="2" t="str">
        <f t="shared" si="15"/>
        <v>N.A.</v>
      </c>
      <c r="AH27" s="2">
        <f t="shared" si="15"/>
        <v>7159.7743148844693</v>
      </c>
      <c r="AI27" s="2" t="str">
        <f t="shared" si="15"/>
        <v>N.A.</v>
      </c>
      <c r="AJ27" s="2">
        <f t="shared" si="15"/>
        <v>10002.115244347193</v>
      </c>
      <c r="AK27" s="2" t="str">
        <f t="shared" si="15"/>
        <v>N.A.</v>
      </c>
      <c r="AL27" s="2">
        <f t="shared" si="15"/>
        <v>5843.0805604203179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6365.9143231822836</v>
      </c>
      <c r="AQ27" s="16" t="str">
        <f t="shared" si="15"/>
        <v>N.A.</v>
      </c>
      <c r="AR27" s="13">
        <f t="shared" si="15"/>
        <v>6365.9143231822836</v>
      </c>
    </row>
    <row r="28" spans="1:44" ht="15" customHeight="1" thickBot="1" x14ac:dyDescent="0.3">
      <c r="A28" s="3" t="s">
        <v>13</v>
      </c>
      <c r="B28" s="2">
        <v>3679249.9999999995</v>
      </c>
      <c r="C28" s="2">
        <v>806250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3679249.9999999995</v>
      </c>
      <c r="M28" s="14">
        <f t="shared" si="13"/>
        <v>806250</v>
      </c>
      <c r="N28" s="13">
        <f>L28+M28</f>
        <v>4485500</v>
      </c>
      <c r="P28" s="3" t="s">
        <v>13</v>
      </c>
      <c r="Q28" s="2">
        <v>1152</v>
      </c>
      <c r="R28" s="2">
        <v>250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1152</v>
      </c>
      <c r="AB28" s="14">
        <f t="shared" si="14"/>
        <v>250</v>
      </c>
      <c r="AC28" s="13">
        <f>AA28+AB28</f>
        <v>1402</v>
      </c>
      <c r="AE28" s="3" t="s">
        <v>13</v>
      </c>
      <c r="AF28" s="2">
        <f t="shared" si="15"/>
        <v>3193.7934027777774</v>
      </c>
      <c r="AG28" s="2">
        <f t="shared" si="15"/>
        <v>3225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3193.7934027777774</v>
      </c>
      <c r="AQ28" s="16">
        <f t="shared" si="15"/>
        <v>3225</v>
      </c>
      <c r="AR28" s="13">
        <f t="shared" si="15"/>
        <v>3199.3580599144079</v>
      </c>
    </row>
    <row r="29" spans="1:44" ht="15" customHeight="1" thickBot="1" x14ac:dyDescent="0.3">
      <c r="A29" s="3" t="s">
        <v>14</v>
      </c>
      <c r="B29" s="2">
        <v>70956670</v>
      </c>
      <c r="C29" s="2">
        <v>367488390</v>
      </c>
      <c r="D29" s="2">
        <v>19347750</v>
      </c>
      <c r="E29" s="2"/>
      <c r="F29" s="2"/>
      <c r="G29" s="2">
        <v>29423000</v>
      </c>
      <c r="H29" s="2"/>
      <c r="I29" s="2">
        <v>49387518</v>
      </c>
      <c r="J29" s="2">
        <v>0</v>
      </c>
      <c r="K29" s="2"/>
      <c r="L29" s="1">
        <f t="shared" si="13"/>
        <v>90304420</v>
      </c>
      <c r="M29" s="14">
        <f t="shared" si="13"/>
        <v>446298908</v>
      </c>
      <c r="N29" s="13">
        <f>L29+M29</f>
        <v>536603328</v>
      </c>
      <c r="P29" s="3" t="s">
        <v>14</v>
      </c>
      <c r="Q29" s="2">
        <v>11784</v>
      </c>
      <c r="R29" s="2">
        <v>35406</v>
      </c>
      <c r="S29" s="2">
        <v>1744</v>
      </c>
      <c r="T29" s="2">
        <v>0</v>
      </c>
      <c r="U29" s="2">
        <v>0</v>
      </c>
      <c r="V29" s="2">
        <v>2048</v>
      </c>
      <c r="W29" s="2">
        <v>0</v>
      </c>
      <c r="X29" s="2">
        <v>3450</v>
      </c>
      <c r="Y29" s="2">
        <v>1193</v>
      </c>
      <c r="Z29" s="2">
        <v>0</v>
      </c>
      <c r="AA29" s="1">
        <f t="shared" si="14"/>
        <v>14721</v>
      </c>
      <c r="AB29" s="14">
        <f t="shared" si="14"/>
        <v>40904</v>
      </c>
      <c r="AC29" s="13">
        <f>AA29+AB29</f>
        <v>55625</v>
      </c>
      <c r="AE29" s="3" t="s">
        <v>14</v>
      </c>
      <c r="AF29" s="2">
        <f t="shared" si="15"/>
        <v>6021.4417854718258</v>
      </c>
      <c r="AG29" s="2">
        <f t="shared" si="15"/>
        <v>10379.268768005422</v>
      </c>
      <c r="AH29" s="2">
        <f t="shared" si="15"/>
        <v>11093.893348623853</v>
      </c>
      <c r="AI29" s="2" t="str">
        <f t="shared" si="15"/>
        <v>N.A.</v>
      </c>
      <c r="AJ29" s="2" t="str">
        <f t="shared" si="15"/>
        <v>N.A.</v>
      </c>
      <c r="AK29" s="2">
        <f t="shared" si="15"/>
        <v>14366.69921875</v>
      </c>
      <c r="AL29" s="2" t="str">
        <f t="shared" si="15"/>
        <v>N.A.</v>
      </c>
      <c r="AM29" s="2">
        <f t="shared" si="15"/>
        <v>14315.222608695653</v>
      </c>
      <c r="AN29" s="2">
        <f t="shared" si="15"/>
        <v>0</v>
      </c>
      <c r="AO29" s="2" t="str">
        <f t="shared" si="15"/>
        <v>N.A.</v>
      </c>
      <c r="AP29" s="15">
        <f t="shared" si="15"/>
        <v>6134.3944025541741</v>
      </c>
      <c r="AQ29" s="16">
        <f t="shared" si="15"/>
        <v>10910.886661451203</v>
      </c>
      <c r="AR29" s="13">
        <f t="shared" si="15"/>
        <v>9646.8014022471907</v>
      </c>
    </row>
    <row r="30" spans="1:44" ht="15" customHeight="1" thickBot="1" x14ac:dyDescent="0.3">
      <c r="A30" s="3" t="s">
        <v>15</v>
      </c>
      <c r="B30" s="2">
        <v>8131029.9999999991</v>
      </c>
      <c r="C30" s="2"/>
      <c r="D30" s="2"/>
      <c r="E30" s="2">
        <v>719820</v>
      </c>
      <c r="F30" s="2"/>
      <c r="G30" s="2">
        <v>13736867</v>
      </c>
      <c r="H30" s="2">
        <v>2856397</v>
      </c>
      <c r="I30" s="2"/>
      <c r="J30" s="2">
        <v>0</v>
      </c>
      <c r="K30" s="2"/>
      <c r="L30" s="1">
        <f t="shared" si="13"/>
        <v>10987427</v>
      </c>
      <c r="M30" s="14">
        <f t="shared" si="13"/>
        <v>14456687</v>
      </c>
      <c r="N30" s="13">
        <f>L30+M30</f>
        <v>25444114</v>
      </c>
      <c r="P30" s="3" t="s">
        <v>15</v>
      </c>
      <c r="Q30" s="2">
        <v>1245</v>
      </c>
      <c r="R30" s="2">
        <v>0</v>
      </c>
      <c r="S30" s="2">
        <v>0</v>
      </c>
      <c r="T30" s="2">
        <v>93</v>
      </c>
      <c r="U30" s="2">
        <v>0</v>
      </c>
      <c r="V30" s="2">
        <v>942</v>
      </c>
      <c r="W30" s="2">
        <v>1854</v>
      </c>
      <c r="X30" s="2">
        <v>0</v>
      </c>
      <c r="Y30" s="2">
        <v>210</v>
      </c>
      <c r="Z30" s="2">
        <v>0</v>
      </c>
      <c r="AA30" s="1">
        <f t="shared" si="14"/>
        <v>3309</v>
      </c>
      <c r="AB30" s="14">
        <f t="shared" si="14"/>
        <v>1035</v>
      </c>
      <c r="AC30" s="22">
        <f>AA30+AB30</f>
        <v>4344</v>
      </c>
      <c r="AE30" s="3" t="s">
        <v>15</v>
      </c>
      <c r="AF30" s="2">
        <f t="shared" si="15"/>
        <v>6530.9477911646582</v>
      </c>
      <c r="AG30" s="2" t="str">
        <f t="shared" si="15"/>
        <v>N.A.</v>
      </c>
      <c r="AH30" s="2" t="str">
        <f t="shared" si="15"/>
        <v>N.A.</v>
      </c>
      <c r="AI30" s="2">
        <f t="shared" si="15"/>
        <v>7740</v>
      </c>
      <c r="AJ30" s="2" t="str">
        <f t="shared" si="15"/>
        <v>N.A.</v>
      </c>
      <c r="AK30" s="2">
        <f t="shared" si="15"/>
        <v>14582.661358811039</v>
      </c>
      <c r="AL30" s="2">
        <f t="shared" si="15"/>
        <v>1540.6672060409924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3320.4675128437593</v>
      </c>
      <c r="AQ30" s="16">
        <f t="shared" si="15"/>
        <v>13967.813526570048</v>
      </c>
      <c r="AR30" s="13">
        <f t="shared" si="15"/>
        <v>5857.300644567219</v>
      </c>
    </row>
    <row r="31" spans="1:44" ht="15" customHeight="1" thickBot="1" x14ac:dyDescent="0.3">
      <c r="A31" s="4" t="s">
        <v>16</v>
      </c>
      <c r="B31" s="2">
        <f t="shared" ref="B31:K31" si="16">SUM(B27:B30)</f>
        <v>120069540</v>
      </c>
      <c r="C31" s="2">
        <f t="shared" si="16"/>
        <v>368294640</v>
      </c>
      <c r="D31" s="2">
        <f t="shared" si="16"/>
        <v>32672090</v>
      </c>
      <c r="E31" s="2">
        <f t="shared" si="16"/>
        <v>719820</v>
      </c>
      <c r="F31" s="2">
        <f t="shared" si="16"/>
        <v>13712900.000000002</v>
      </c>
      <c r="G31" s="2">
        <f t="shared" si="16"/>
        <v>43159867</v>
      </c>
      <c r="H31" s="2">
        <f t="shared" si="16"/>
        <v>69584377.00000003</v>
      </c>
      <c r="I31" s="2">
        <f t="shared" si="16"/>
        <v>49387518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236038907.00000003</v>
      </c>
      <c r="M31" s="14">
        <f t="shared" ref="M31" si="18">C31+E31+G31+I31+K31</f>
        <v>461561845</v>
      </c>
      <c r="N31" s="22">
        <f>L31+M31</f>
        <v>697600752</v>
      </c>
      <c r="P31" s="4" t="s">
        <v>16</v>
      </c>
      <c r="Q31" s="2">
        <f t="shared" ref="Q31:Z31" si="19">SUM(Q27:Q30)</f>
        <v>19194</v>
      </c>
      <c r="R31" s="2">
        <f t="shared" si="19"/>
        <v>35656</v>
      </c>
      <c r="S31" s="2">
        <f t="shared" si="19"/>
        <v>3605</v>
      </c>
      <c r="T31" s="2">
        <f t="shared" si="19"/>
        <v>93</v>
      </c>
      <c r="U31" s="2">
        <f t="shared" si="19"/>
        <v>1371</v>
      </c>
      <c r="V31" s="2">
        <f t="shared" si="19"/>
        <v>2990</v>
      </c>
      <c r="W31" s="2">
        <f t="shared" si="19"/>
        <v>13274</v>
      </c>
      <c r="X31" s="2">
        <f t="shared" si="19"/>
        <v>3450</v>
      </c>
      <c r="Y31" s="2">
        <f t="shared" si="19"/>
        <v>2327</v>
      </c>
      <c r="Z31" s="2">
        <f t="shared" si="19"/>
        <v>0</v>
      </c>
      <c r="AA31" s="1">
        <f t="shared" ref="AA31" si="20">Q31+S31+U31+W31+Y31</f>
        <v>39771</v>
      </c>
      <c r="AB31" s="14">
        <f t="shared" ref="AB31" si="21">R31+T31+V31+X31+Z31</f>
        <v>42189</v>
      </c>
      <c r="AC31" s="13">
        <f>AA31+AB31</f>
        <v>81960</v>
      </c>
      <c r="AE31" s="4" t="s">
        <v>16</v>
      </c>
      <c r="AF31" s="2">
        <f t="shared" ref="AF31:AO31" si="22">IFERROR(B31/Q31, "N.A.")</f>
        <v>6255.5767427321034</v>
      </c>
      <c r="AG31" s="2">
        <f t="shared" si="22"/>
        <v>10329.107022660983</v>
      </c>
      <c r="AH31" s="2">
        <f t="shared" si="22"/>
        <v>9062.9930651872401</v>
      </c>
      <c r="AI31" s="2">
        <f t="shared" si="22"/>
        <v>7740</v>
      </c>
      <c r="AJ31" s="2">
        <f t="shared" si="22"/>
        <v>10002.115244347193</v>
      </c>
      <c r="AK31" s="2">
        <f t="shared" si="22"/>
        <v>14434.738127090301</v>
      </c>
      <c r="AL31" s="2">
        <f t="shared" si="22"/>
        <v>5242.1558686153403</v>
      </c>
      <c r="AM31" s="2">
        <f t="shared" si="22"/>
        <v>14315.222608695653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5934.9502652686642</v>
      </c>
      <c r="AQ31" s="16">
        <f t="shared" ref="AQ31" si="24">IFERROR(M31/AB31, "N.A.")</f>
        <v>10940.336225082367</v>
      </c>
      <c r="AR31" s="13">
        <f t="shared" ref="AR31" si="25">IFERROR(N31/AC31, "N.A.")</f>
        <v>8511.4781844802346</v>
      </c>
    </row>
    <row r="32" spans="1:44" ht="15" customHeight="1" thickBot="1" x14ac:dyDescent="0.3">
      <c r="A32" s="5" t="s">
        <v>0</v>
      </c>
      <c r="B32" s="46">
        <f>B31+C31</f>
        <v>488364180</v>
      </c>
      <c r="C32" s="47"/>
      <c r="D32" s="46">
        <f>D31+E31</f>
        <v>33391910</v>
      </c>
      <c r="E32" s="47"/>
      <c r="F32" s="46">
        <f>F31+G31</f>
        <v>56872767</v>
      </c>
      <c r="G32" s="47"/>
      <c r="H32" s="46">
        <f>H31+I31</f>
        <v>118971895.00000003</v>
      </c>
      <c r="I32" s="47"/>
      <c r="J32" s="46">
        <f>J31+K31</f>
        <v>0</v>
      </c>
      <c r="K32" s="47"/>
      <c r="L32" s="46">
        <f>L31+M31</f>
        <v>697600752</v>
      </c>
      <c r="M32" s="50"/>
      <c r="N32" s="23">
        <f>B32+D32+F32+H32+J32</f>
        <v>697600752</v>
      </c>
      <c r="P32" s="5" t="s">
        <v>0</v>
      </c>
      <c r="Q32" s="46">
        <f>Q31+R31</f>
        <v>54850</v>
      </c>
      <c r="R32" s="47"/>
      <c r="S32" s="46">
        <f>S31+T31</f>
        <v>3698</v>
      </c>
      <c r="T32" s="47"/>
      <c r="U32" s="46">
        <f>U31+V31</f>
        <v>4361</v>
      </c>
      <c r="V32" s="47"/>
      <c r="W32" s="46">
        <f>W31+X31</f>
        <v>16724</v>
      </c>
      <c r="X32" s="47"/>
      <c r="Y32" s="46">
        <f>Y31+Z31</f>
        <v>2327</v>
      </c>
      <c r="Z32" s="47"/>
      <c r="AA32" s="46">
        <f>AA31+AB31</f>
        <v>81960</v>
      </c>
      <c r="AB32" s="47"/>
      <c r="AC32" s="24">
        <f>Q32+S32+U32+W32+Y32</f>
        <v>81960</v>
      </c>
      <c r="AE32" s="5" t="s">
        <v>0</v>
      </c>
      <c r="AF32" s="48">
        <f>IFERROR(B32/Q32,"N.A.")</f>
        <v>8903.6313582497714</v>
      </c>
      <c r="AG32" s="49"/>
      <c r="AH32" s="48">
        <f>IFERROR(D32/S32,"N.A.")</f>
        <v>9029.7214710654407</v>
      </c>
      <c r="AI32" s="49"/>
      <c r="AJ32" s="48">
        <f>IFERROR(F32/U32,"N.A.")</f>
        <v>13041.22150882825</v>
      </c>
      <c r="AK32" s="49"/>
      <c r="AL32" s="48">
        <f>IFERROR(H32/W32,"N.A.")</f>
        <v>7113.8420832336778</v>
      </c>
      <c r="AM32" s="49"/>
      <c r="AN32" s="48">
        <f>IFERROR(J32/Y32,"N.A.")</f>
        <v>0</v>
      </c>
      <c r="AO32" s="49"/>
      <c r="AP32" s="48">
        <f>IFERROR(L32/AA32,"N.A.")</f>
        <v>8511.4781844802346</v>
      </c>
      <c r="AQ32" s="49"/>
      <c r="AR32" s="17">
        <f>IFERROR(N32/AC32, "N.A.")</f>
        <v>8511.4781844802346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5783410</v>
      </c>
      <c r="C39" s="2"/>
      <c r="D39" s="2"/>
      <c r="E39" s="2"/>
      <c r="F39" s="2">
        <v>6149000</v>
      </c>
      <c r="G39" s="2"/>
      <c r="H39" s="2">
        <v>41696815.999999985</v>
      </c>
      <c r="I39" s="2"/>
      <c r="J39" s="2">
        <v>0</v>
      </c>
      <c r="K39" s="2"/>
      <c r="L39" s="1">
        <f t="shared" ref="L39:M42" si="26">B39+D39+F39+H39+J39</f>
        <v>53629225.999999985</v>
      </c>
      <c r="M39" s="14">
        <f t="shared" si="26"/>
        <v>0</v>
      </c>
      <c r="N39" s="13">
        <f>L39+M39</f>
        <v>53629225.999999985</v>
      </c>
      <c r="P39" s="3" t="s">
        <v>12</v>
      </c>
      <c r="Q39" s="2">
        <v>1650</v>
      </c>
      <c r="R39" s="2">
        <v>0</v>
      </c>
      <c r="S39" s="2">
        <v>0</v>
      </c>
      <c r="T39" s="2">
        <v>0</v>
      </c>
      <c r="U39" s="2">
        <v>892</v>
      </c>
      <c r="V39" s="2">
        <v>0</v>
      </c>
      <c r="W39" s="2">
        <v>10025</v>
      </c>
      <c r="X39" s="2">
        <v>0</v>
      </c>
      <c r="Y39" s="2">
        <v>1483</v>
      </c>
      <c r="Z39" s="2">
        <v>0</v>
      </c>
      <c r="AA39" s="1">
        <f t="shared" ref="AA39:AB42" si="27">Q39+S39+U39+W39+Y39</f>
        <v>14050</v>
      </c>
      <c r="AB39" s="14">
        <f t="shared" si="27"/>
        <v>0</v>
      </c>
      <c r="AC39" s="13">
        <f>AA39+AB39</f>
        <v>14050</v>
      </c>
      <c r="AE39" s="3" t="s">
        <v>12</v>
      </c>
      <c r="AF39" s="2">
        <f t="shared" ref="AF39:AR42" si="28">IFERROR(B39/Q39, "N.A.")</f>
        <v>3505.0969696969696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6893.4977578475336</v>
      </c>
      <c r="AK39" s="2" t="str">
        <f t="shared" si="28"/>
        <v>N.A.</v>
      </c>
      <c r="AL39" s="2">
        <f t="shared" si="28"/>
        <v>4159.2833915211959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3817.0267615658354</v>
      </c>
      <c r="AQ39" s="16" t="str">
        <f t="shared" si="28"/>
        <v>N.A.</v>
      </c>
      <c r="AR39" s="13">
        <f t="shared" si="28"/>
        <v>3817.0267615658354</v>
      </c>
    </row>
    <row r="40" spans="1:44" ht="15" customHeight="1" thickBot="1" x14ac:dyDescent="0.3">
      <c r="A40" s="3" t="s">
        <v>13</v>
      </c>
      <c r="B40" s="2">
        <v>19880054.999999996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19880054.999999996</v>
      </c>
      <c r="M40" s="14">
        <f t="shared" si="26"/>
        <v>0</v>
      </c>
      <c r="N40" s="13">
        <f>L40+M40</f>
        <v>19880054.999999996</v>
      </c>
      <c r="P40" s="3" t="s">
        <v>13</v>
      </c>
      <c r="Q40" s="2">
        <v>5551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5551</v>
      </c>
      <c r="AB40" s="14">
        <f t="shared" si="27"/>
        <v>0</v>
      </c>
      <c r="AC40" s="13">
        <f>AA40+AB40</f>
        <v>5551</v>
      </c>
      <c r="AE40" s="3" t="s">
        <v>13</v>
      </c>
      <c r="AF40" s="2">
        <f t="shared" si="28"/>
        <v>3581.346604215456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3581.346604215456</v>
      </c>
      <c r="AQ40" s="16" t="str">
        <f t="shared" si="28"/>
        <v>N.A.</v>
      </c>
      <c r="AR40" s="13">
        <f t="shared" si="28"/>
        <v>3581.346604215456</v>
      </c>
    </row>
    <row r="41" spans="1:44" ht="15" customHeight="1" thickBot="1" x14ac:dyDescent="0.3">
      <c r="A41" s="3" t="s">
        <v>14</v>
      </c>
      <c r="B41" s="2">
        <v>43773604.999999985</v>
      </c>
      <c r="C41" s="2">
        <v>247556344.99999994</v>
      </c>
      <c r="D41" s="2">
        <v>11876000</v>
      </c>
      <c r="E41" s="2">
        <v>7979999.9999999991</v>
      </c>
      <c r="F41" s="2"/>
      <c r="G41" s="2">
        <v>18094980</v>
      </c>
      <c r="H41" s="2"/>
      <c r="I41" s="2">
        <v>18061080</v>
      </c>
      <c r="J41" s="2">
        <v>0</v>
      </c>
      <c r="K41" s="2"/>
      <c r="L41" s="1">
        <f t="shared" si="26"/>
        <v>55649604.999999985</v>
      </c>
      <c r="M41" s="14">
        <f t="shared" si="26"/>
        <v>291692404.99999994</v>
      </c>
      <c r="N41" s="13">
        <f>L41+M41</f>
        <v>347342009.99999994</v>
      </c>
      <c r="P41" s="3" t="s">
        <v>14</v>
      </c>
      <c r="Q41" s="2">
        <v>8986</v>
      </c>
      <c r="R41" s="2">
        <v>29582</v>
      </c>
      <c r="S41" s="2">
        <v>1400</v>
      </c>
      <c r="T41" s="2">
        <v>548</v>
      </c>
      <c r="U41" s="2">
        <v>0</v>
      </c>
      <c r="V41" s="2">
        <v>1209</v>
      </c>
      <c r="W41" s="2">
        <v>0</v>
      </c>
      <c r="X41" s="2">
        <v>2272</v>
      </c>
      <c r="Y41" s="2">
        <v>1036</v>
      </c>
      <c r="Z41" s="2">
        <v>0</v>
      </c>
      <c r="AA41" s="1">
        <f t="shared" si="27"/>
        <v>11422</v>
      </c>
      <c r="AB41" s="14">
        <f t="shared" si="27"/>
        <v>33611</v>
      </c>
      <c r="AC41" s="13">
        <f>AA41+AB41</f>
        <v>45033</v>
      </c>
      <c r="AE41" s="3" t="s">
        <v>14</v>
      </c>
      <c r="AF41" s="2">
        <f t="shared" si="28"/>
        <v>4871.3114845314922</v>
      </c>
      <c r="AG41" s="2">
        <f t="shared" si="28"/>
        <v>8368.4789737002211</v>
      </c>
      <c r="AH41" s="2">
        <f t="shared" si="28"/>
        <v>8482.8571428571431</v>
      </c>
      <c r="AI41" s="2">
        <f t="shared" si="28"/>
        <v>14562.043795620437</v>
      </c>
      <c r="AJ41" s="2" t="str">
        <f t="shared" si="28"/>
        <v>N.A.</v>
      </c>
      <c r="AK41" s="2">
        <f t="shared" si="28"/>
        <v>14966.898263027295</v>
      </c>
      <c r="AL41" s="2" t="str">
        <f t="shared" si="28"/>
        <v>N.A.</v>
      </c>
      <c r="AM41" s="2">
        <f t="shared" si="28"/>
        <v>7949.4190140845067</v>
      </c>
      <c r="AN41" s="2">
        <f t="shared" si="28"/>
        <v>0</v>
      </c>
      <c r="AO41" s="2" t="str">
        <f t="shared" si="28"/>
        <v>N.A.</v>
      </c>
      <c r="AP41" s="15">
        <f t="shared" si="28"/>
        <v>4872.1419191034829</v>
      </c>
      <c r="AQ41" s="16">
        <f t="shared" si="28"/>
        <v>8678.4804081996954</v>
      </c>
      <c r="AR41" s="13">
        <f t="shared" si="28"/>
        <v>7713.0550929318488</v>
      </c>
    </row>
    <row r="42" spans="1:44" ht="15" customHeight="1" thickBot="1" x14ac:dyDescent="0.3">
      <c r="A42" s="3" t="s">
        <v>15</v>
      </c>
      <c r="B42" s="2">
        <v>1773750</v>
      </c>
      <c r="C42" s="2"/>
      <c r="D42" s="2"/>
      <c r="E42" s="2"/>
      <c r="F42" s="2"/>
      <c r="G42" s="2">
        <v>15500</v>
      </c>
      <c r="H42" s="2"/>
      <c r="I42" s="2"/>
      <c r="J42" s="2"/>
      <c r="K42" s="2"/>
      <c r="L42" s="1">
        <f t="shared" si="26"/>
        <v>1773750</v>
      </c>
      <c r="M42" s="14">
        <f t="shared" si="26"/>
        <v>15500</v>
      </c>
      <c r="N42" s="13">
        <f>L42+M42</f>
        <v>1789250</v>
      </c>
      <c r="P42" s="3" t="s">
        <v>15</v>
      </c>
      <c r="Q42" s="2">
        <v>375</v>
      </c>
      <c r="R42" s="2">
        <v>0</v>
      </c>
      <c r="S42" s="2">
        <v>0</v>
      </c>
      <c r="T42" s="2">
        <v>0</v>
      </c>
      <c r="U42" s="2">
        <v>0</v>
      </c>
      <c r="V42" s="2">
        <v>124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375</v>
      </c>
      <c r="AB42" s="14">
        <f t="shared" si="27"/>
        <v>124</v>
      </c>
      <c r="AC42" s="13">
        <f>AA42+AB42</f>
        <v>499</v>
      </c>
      <c r="AE42" s="3" t="s">
        <v>15</v>
      </c>
      <c r="AF42" s="2">
        <f t="shared" si="28"/>
        <v>4730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125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4730</v>
      </c>
      <c r="AQ42" s="16">
        <f t="shared" si="28"/>
        <v>125</v>
      </c>
      <c r="AR42" s="13">
        <f t="shared" si="28"/>
        <v>3585.6713426853707</v>
      </c>
    </row>
    <row r="43" spans="1:44" ht="15" customHeight="1" thickBot="1" x14ac:dyDescent="0.3">
      <c r="A43" s="4" t="s">
        <v>16</v>
      </c>
      <c r="B43" s="2">
        <f t="shared" ref="B43:K43" si="29">SUM(B39:B42)</f>
        <v>71210819.999999985</v>
      </c>
      <c r="C43" s="2">
        <f t="shared" si="29"/>
        <v>247556344.99999994</v>
      </c>
      <c r="D43" s="2">
        <f t="shared" si="29"/>
        <v>11876000</v>
      </c>
      <c r="E43" s="2">
        <f t="shared" si="29"/>
        <v>7979999.9999999991</v>
      </c>
      <c r="F43" s="2">
        <f t="shared" si="29"/>
        <v>6149000</v>
      </c>
      <c r="G43" s="2">
        <f t="shared" si="29"/>
        <v>18110480</v>
      </c>
      <c r="H43" s="2">
        <f t="shared" si="29"/>
        <v>41696815.999999985</v>
      </c>
      <c r="I43" s="2">
        <f t="shared" si="29"/>
        <v>18061080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130932635.99999997</v>
      </c>
      <c r="M43" s="14">
        <f t="shared" ref="M43" si="31">C43+E43+G43+I43+K43</f>
        <v>291707904.99999994</v>
      </c>
      <c r="N43" s="22">
        <f>L43+M43</f>
        <v>422640540.99999988</v>
      </c>
      <c r="P43" s="4" t="s">
        <v>16</v>
      </c>
      <c r="Q43" s="2">
        <f t="shared" ref="Q43:Z43" si="32">SUM(Q39:Q42)</f>
        <v>16562</v>
      </c>
      <c r="R43" s="2">
        <f t="shared" si="32"/>
        <v>29582</v>
      </c>
      <c r="S43" s="2">
        <f t="shared" si="32"/>
        <v>1400</v>
      </c>
      <c r="T43" s="2">
        <f t="shared" si="32"/>
        <v>548</v>
      </c>
      <c r="U43" s="2">
        <f t="shared" si="32"/>
        <v>892</v>
      </c>
      <c r="V43" s="2">
        <f t="shared" si="32"/>
        <v>1333</v>
      </c>
      <c r="W43" s="2">
        <f t="shared" si="32"/>
        <v>10025</v>
      </c>
      <c r="X43" s="2">
        <f t="shared" si="32"/>
        <v>2272</v>
      </c>
      <c r="Y43" s="2">
        <f t="shared" si="32"/>
        <v>2519</v>
      </c>
      <c r="Z43" s="2">
        <f t="shared" si="32"/>
        <v>0</v>
      </c>
      <c r="AA43" s="1">
        <f t="shared" ref="AA43" si="33">Q43+S43+U43+W43+Y43</f>
        <v>31398</v>
      </c>
      <c r="AB43" s="14">
        <f t="shared" ref="AB43" si="34">R43+T43+V43+X43+Z43</f>
        <v>33735</v>
      </c>
      <c r="AC43" s="22">
        <f>AA43+AB43</f>
        <v>65133</v>
      </c>
      <c r="AE43" s="4" t="s">
        <v>16</v>
      </c>
      <c r="AF43" s="2">
        <f t="shared" ref="AF43:AO43" si="35">IFERROR(B43/Q43, "N.A.")</f>
        <v>4299.6510083323265</v>
      </c>
      <c r="AG43" s="2">
        <f t="shared" si="35"/>
        <v>8368.4789737002211</v>
      </c>
      <c r="AH43" s="2">
        <f t="shared" si="35"/>
        <v>8482.8571428571431</v>
      </c>
      <c r="AI43" s="2">
        <f t="shared" si="35"/>
        <v>14562.043795620437</v>
      </c>
      <c r="AJ43" s="2">
        <f t="shared" si="35"/>
        <v>6893.4977578475336</v>
      </c>
      <c r="AK43" s="2">
        <f t="shared" si="35"/>
        <v>13586.256564141035</v>
      </c>
      <c r="AL43" s="2">
        <f t="shared" si="35"/>
        <v>4159.2833915211959</v>
      </c>
      <c r="AM43" s="2">
        <f t="shared" si="35"/>
        <v>7949.4190140845067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4170.0947831072035</v>
      </c>
      <c r="AQ43" s="16">
        <f t="shared" ref="AQ43" si="37">IFERROR(M43/AB43, "N.A.")</f>
        <v>8647.040314213722</v>
      </c>
      <c r="AR43" s="13">
        <f t="shared" ref="AR43" si="38">IFERROR(N43/AC43, "N.A.")</f>
        <v>6488.8849124099897</v>
      </c>
    </row>
    <row r="44" spans="1:44" ht="15" customHeight="1" thickBot="1" x14ac:dyDescent="0.3">
      <c r="A44" s="5" t="s">
        <v>0</v>
      </c>
      <c r="B44" s="46">
        <f>B43+C43</f>
        <v>318767164.99999994</v>
      </c>
      <c r="C44" s="47"/>
      <c r="D44" s="46">
        <f>D43+E43</f>
        <v>19856000</v>
      </c>
      <c r="E44" s="47"/>
      <c r="F44" s="46">
        <f>F43+G43</f>
        <v>24259480</v>
      </c>
      <c r="G44" s="47"/>
      <c r="H44" s="46">
        <f>H43+I43</f>
        <v>59757895.999999985</v>
      </c>
      <c r="I44" s="47"/>
      <c r="J44" s="46">
        <f>J43+K43</f>
        <v>0</v>
      </c>
      <c r="K44" s="47"/>
      <c r="L44" s="46">
        <f>L43+M43</f>
        <v>422640540.99999988</v>
      </c>
      <c r="M44" s="50"/>
      <c r="N44" s="23">
        <f>B44+D44+F44+H44+J44</f>
        <v>422640540.99999994</v>
      </c>
      <c r="P44" s="5" t="s">
        <v>0</v>
      </c>
      <c r="Q44" s="46">
        <f>Q43+R43</f>
        <v>46144</v>
      </c>
      <c r="R44" s="47"/>
      <c r="S44" s="46">
        <f>S43+T43</f>
        <v>1948</v>
      </c>
      <c r="T44" s="47"/>
      <c r="U44" s="46">
        <f>U43+V43</f>
        <v>2225</v>
      </c>
      <c r="V44" s="47"/>
      <c r="W44" s="46">
        <f>W43+X43</f>
        <v>12297</v>
      </c>
      <c r="X44" s="47"/>
      <c r="Y44" s="46">
        <f>Y43+Z43</f>
        <v>2519</v>
      </c>
      <c r="Z44" s="47"/>
      <c r="AA44" s="46">
        <f>AA43+AB43</f>
        <v>65133</v>
      </c>
      <c r="AB44" s="50"/>
      <c r="AC44" s="23">
        <f>Q44+S44+U44+W44+Y44</f>
        <v>65133</v>
      </c>
      <c r="AE44" s="5" t="s">
        <v>0</v>
      </c>
      <c r="AF44" s="48">
        <f>IFERROR(B44/Q44,"N.A.")</f>
        <v>6908.0956354022182</v>
      </c>
      <c r="AG44" s="49"/>
      <c r="AH44" s="48">
        <f>IFERROR(D44/S44,"N.A.")</f>
        <v>10193.018480492814</v>
      </c>
      <c r="AI44" s="49"/>
      <c r="AJ44" s="48">
        <f>IFERROR(F44/U44,"N.A.")</f>
        <v>10903.137078651685</v>
      </c>
      <c r="AK44" s="49"/>
      <c r="AL44" s="48">
        <f>IFERROR(H44/W44,"N.A.")</f>
        <v>4859.550784744245</v>
      </c>
      <c r="AM44" s="49"/>
      <c r="AN44" s="48">
        <f>IFERROR(J44/Y44,"N.A.")</f>
        <v>0</v>
      </c>
      <c r="AO44" s="49"/>
      <c r="AP44" s="48">
        <f>IFERROR(L44/AA44,"N.A.")</f>
        <v>6488.8849124099897</v>
      </c>
      <c r="AQ44" s="49"/>
      <c r="AR44" s="17">
        <f>IFERROR(N44/AC44, "N.A.")</f>
        <v>6488.8849124099906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156639075</v>
      </c>
      <c r="C15" s="2"/>
      <c r="D15" s="2">
        <v>68132509.999999985</v>
      </c>
      <c r="E15" s="2"/>
      <c r="F15" s="2">
        <v>44996320</v>
      </c>
      <c r="G15" s="2"/>
      <c r="H15" s="2">
        <v>275746729.00000018</v>
      </c>
      <c r="I15" s="2"/>
      <c r="J15" s="2">
        <v>0</v>
      </c>
      <c r="K15" s="2"/>
      <c r="L15" s="1">
        <f t="shared" ref="L15:M18" si="0">B15+D15+F15+H15+J15</f>
        <v>545514634.00000024</v>
      </c>
      <c r="M15" s="14">
        <f t="shared" si="0"/>
        <v>0</v>
      </c>
      <c r="N15" s="13">
        <f>L15+M15</f>
        <v>545514634.00000024</v>
      </c>
      <c r="P15" s="3" t="s">
        <v>12</v>
      </c>
      <c r="Q15" s="2">
        <v>18288</v>
      </c>
      <c r="R15" s="2">
        <v>0</v>
      </c>
      <c r="S15" s="2">
        <v>7250</v>
      </c>
      <c r="T15" s="2">
        <v>0</v>
      </c>
      <c r="U15" s="2">
        <v>4336</v>
      </c>
      <c r="V15" s="2">
        <v>0</v>
      </c>
      <c r="W15" s="2">
        <v>57805</v>
      </c>
      <c r="X15" s="2">
        <v>0</v>
      </c>
      <c r="Y15" s="2">
        <v>3880</v>
      </c>
      <c r="Z15" s="2">
        <v>0</v>
      </c>
      <c r="AA15" s="1">
        <f t="shared" ref="AA15:AB18" si="1">Q15+S15+U15+W15+Y15</f>
        <v>91559</v>
      </c>
      <c r="AB15" s="14">
        <f t="shared" si="1"/>
        <v>0</v>
      </c>
      <c r="AC15" s="13">
        <f>AA15+AB15</f>
        <v>91559</v>
      </c>
      <c r="AE15" s="3" t="s">
        <v>12</v>
      </c>
      <c r="AF15" s="2">
        <f t="shared" ref="AF15:AR18" si="2">IFERROR(B15/Q15, "N.A.")</f>
        <v>8565.1287729658798</v>
      </c>
      <c r="AG15" s="2" t="str">
        <f t="shared" si="2"/>
        <v>N.A.</v>
      </c>
      <c r="AH15" s="2">
        <f t="shared" si="2"/>
        <v>9397.5875862068951</v>
      </c>
      <c r="AI15" s="2" t="str">
        <f t="shared" si="2"/>
        <v>N.A.</v>
      </c>
      <c r="AJ15" s="2">
        <f t="shared" si="2"/>
        <v>10377.380073800738</v>
      </c>
      <c r="AK15" s="2" t="str">
        <f t="shared" si="2"/>
        <v>N.A.</v>
      </c>
      <c r="AL15" s="2">
        <f t="shared" si="2"/>
        <v>4770.2919989620304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5958.0667547701505</v>
      </c>
      <c r="AQ15" s="16" t="str">
        <f t="shared" si="2"/>
        <v>N.A.</v>
      </c>
      <c r="AR15" s="13">
        <f t="shared" si="2"/>
        <v>5958.0667547701505</v>
      </c>
    </row>
    <row r="16" spans="1:44" ht="15" customHeight="1" thickBot="1" x14ac:dyDescent="0.3">
      <c r="A16" s="3" t="s">
        <v>13</v>
      </c>
      <c r="B16" s="2">
        <v>75094734.000000015</v>
      </c>
      <c r="C16" s="2">
        <v>7575940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75094734.000000015</v>
      </c>
      <c r="M16" s="14">
        <f t="shared" si="0"/>
        <v>7575940</v>
      </c>
      <c r="N16" s="13">
        <f>L16+M16</f>
        <v>82670674.000000015</v>
      </c>
      <c r="P16" s="3" t="s">
        <v>13</v>
      </c>
      <c r="Q16" s="2">
        <v>13483</v>
      </c>
      <c r="R16" s="2">
        <v>551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13483</v>
      </c>
      <c r="AB16" s="14">
        <f t="shared" si="1"/>
        <v>551</v>
      </c>
      <c r="AC16" s="13">
        <f>AA16+AB16</f>
        <v>14034</v>
      </c>
      <c r="AE16" s="3" t="s">
        <v>13</v>
      </c>
      <c r="AF16" s="2">
        <f t="shared" si="2"/>
        <v>5569.586442186458</v>
      </c>
      <c r="AG16" s="2">
        <f t="shared" si="2"/>
        <v>13749.437386569873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5569.586442186458</v>
      </c>
      <c r="AQ16" s="16">
        <f t="shared" si="2"/>
        <v>13749.437386569873</v>
      </c>
      <c r="AR16" s="13">
        <f t="shared" si="2"/>
        <v>5890.7420550092647</v>
      </c>
    </row>
    <row r="17" spans="1:44" ht="15" customHeight="1" thickBot="1" x14ac:dyDescent="0.3">
      <c r="A17" s="3" t="s">
        <v>14</v>
      </c>
      <c r="B17" s="2">
        <v>243239384.99999982</v>
      </c>
      <c r="C17" s="2">
        <v>2029334291.9999979</v>
      </c>
      <c r="D17" s="2">
        <v>137281510</v>
      </c>
      <c r="E17" s="2">
        <v>29864095</v>
      </c>
      <c r="F17" s="2"/>
      <c r="G17" s="2">
        <v>74581820</v>
      </c>
      <c r="H17" s="2"/>
      <c r="I17" s="2">
        <v>185202970.00000009</v>
      </c>
      <c r="J17" s="2">
        <v>0</v>
      </c>
      <c r="K17" s="2"/>
      <c r="L17" s="1">
        <f t="shared" si="0"/>
        <v>380520894.99999982</v>
      </c>
      <c r="M17" s="14">
        <f t="shared" si="0"/>
        <v>2318983176.9999981</v>
      </c>
      <c r="N17" s="13">
        <f>L17+M17</f>
        <v>2699504071.9999981</v>
      </c>
      <c r="P17" s="3" t="s">
        <v>14</v>
      </c>
      <c r="Q17" s="2">
        <v>39860</v>
      </c>
      <c r="R17" s="2">
        <v>250035</v>
      </c>
      <c r="S17" s="2">
        <v>16019</v>
      </c>
      <c r="T17" s="2">
        <v>4342</v>
      </c>
      <c r="U17" s="2">
        <v>0</v>
      </c>
      <c r="V17" s="2">
        <v>15712</v>
      </c>
      <c r="W17" s="2">
        <v>0</v>
      </c>
      <c r="X17" s="2">
        <v>18820</v>
      </c>
      <c r="Y17" s="2">
        <v>4602</v>
      </c>
      <c r="Z17" s="2">
        <v>0</v>
      </c>
      <c r="AA17" s="1">
        <f t="shared" si="1"/>
        <v>60481</v>
      </c>
      <c r="AB17" s="14">
        <f t="shared" si="1"/>
        <v>288909</v>
      </c>
      <c r="AC17" s="13">
        <f>AA17+AB17</f>
        <v>349390</v>
      </c>
      <c r="AE17" s="3" t="s">
        <v>14</v>
      </c>
      <c r="AF17" s="2">
        <f t="shared" si="2"/>
        <v>6102.3428248871005</v>
      </c>
      <c r="AG17" s="2">
        <f t="shared" si="2"/>
        <v>8116.2008998740093</v>
      </c>
      <c r="AH17" s="2">
        <f t="shared" si="2"/>
        <v>8569.9175978525509</v>
      </c>
      <c r="AI17" s="2">
        <f t="shared" si="2"/>
        <v>6877.9583141409485</v>
      </c>
      <c r="AJ17" s="2" t="str">
        <f t="shared" si="2"/>
        <v>N.A.</v>
      </c>
      <c r="AK17" s="2">
        <f t="shared" si="2"/>
        <v>4746.8062627291247</v>
      </c>
      <c r="AL17" s="2" t="str">
        <f t="shared" si="2"/>
        <v>N.A.</v>
      </c>
      <c r="AM17" s="2">
        <f t="shared" si="2"/>
        <v>9840.7529224229584</v>
      </c>
      <c r="AN17" s="2">
        <f t="shared" si="2"/>
        <v>0</v>
      </c>
      <c r="AO17" s="2" t="str">
        <f t="shared" si="2"/>
        <v>N.A.</v>
      </c>
      <c r="AP17" s="15">
        <f t="shared" si="2"/>
        <v>6291.5774375423662</v>
      </c>
      <c r="AQ17" s="16">
        <f t="shared" si="2"/>
        <v>8026.6906776874312</v>
      </c>
      <c r="AR17" s="13">
        <f t="shared" si="2"/>
        <v>7726.3346747187898</v>
      </c>
    </row>
    <row r="18" spans="1:44" ht="15" customHeight="1" thickBot="1" x14ac:dyDescent="0.3">
      <c r="A18" s="3" t="s">
        <v>15</v>
      </c>
      <c r="B18" s="2"/>
      <c r="C18" s="2"/>
      <c r="D18" s="2">
        <v>0</v>
      </c>
      <c r="E18" s="2"/>
      <c r="F18" s="2"/>
      <c r="G18" s="2"/>
      <c r="H18" s="2">
        <v>324000</v>
      </c>
      <c r="I18" s="2"/>
      <c r="J18" s="2"/>
      <c r="K18" s="2"/>
      <c r="L18" s="1">
        <f t="shared" si="0"/>
        <v>324000</v>
      </c>
      <c r="M18" s="14">
        <f t="shared" si="0"/>
        <v>0</v>
      </c>
      <c r="N18" s="13">
        <f>L18+M18</f>
        <v>324000</v>
      </c>
      <c r="P18" s="3" t="s">
        <v>15</v>
      </c>
      <c r="Q18" s="2">
        <v>0</v>
      </c>
      <c r="R18" s="2">
        <v>0</v>
      </c>
      <c r="S18" s="2">
        <v>188</v>
      </c>
      <c r="T18" s="2">
        <v>0</v>
      </c>
      <c r="U18" s="2">
        <v>0</v>
      </c>
      <c r="V18" s="2">
        <v>0</v>
      </c>
      <c r="W18" s="2">
        <v>108</v>
      </c>
      <c r="X18" s="2">
        <v>0</v>
      </c>
      <c r="Y18" s="2">
        <v>0</v>
      </c>
      <c r="Z18" s="2">
        <v>0</v>
      </c>
      <c r="AA18" s="1">
        <f t="shared" si="1"/>
        <v>296</v>
      </c>
      <c r="AB18" s="14">
        <f t="shared" si="1"/>
        <v>0</v>
      </c>
      <c r="AC18" s="22">
        <f>AA18+AB18</f>
        <v>296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3000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1094.5945945945946</v>
      </c>
      <c r="AQ18" s="16" t="str">
        <f t="shared" si="2"/>
        <v>N.A.</v>
      </c>
      <c r="AR18" s="13">
        <f t="shared" si="2"/>
        <v>1094.5945945945946</v>
      </c>
    </row>
    <row r="19" spans="1:44" ht="15" customHeight="1" thickBot="1" x14ac:dyDescent="0.3">
      <c r="A19" s="4" t="s">
        <v>16</v>
      </c>
      <c r="B19" s="2">
        <f t="shared" ref="B19:K19" si="3">SUM(B15:B18)</f>
        <v>474973193.99999982</v>
      </c>
      <c r="C19" s="2">
        <f t="shared" si="3"/>
        <v>2036910231.9999979</v>
      </c>
      <c r="D19" s="2">
        <f t="shared" si="3"/>
        <v>205414020</v>
      </c>
      <c r="E19" s="2">
        <f t="shared" si="3"/>
        <v>29864095</v>
      </c>
      <c r="F19" s="2">
        <f t="shared" si="3"/>
        <v>44996320</v>
      </c>
      <c r="G19" s="2">
        <f t="shared" si="3"/>
        <v>74581820</v>
      </c>
      <c r="H19" s="2">
        <f t="shared" si="3"/>
        <v>276070729.00000018</v>
      </c>
      <c r="I19" s="2">
        <f t="shared" si="3"/>
        <v>185202970.00000009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1001454263</v>
      </c>
      <c r="M19" s="14">
        <f t="shared" ref="M19" si="5">C19+E19+G19+I19+K19</f>
        <v>2326559116.9999981</v>
      </c>
      <c r="N19" s="22">
        <f>L19+M19</f>
        <v>3328013379.9999981</v>
      </c>
      <c r="P19" s="4" t="s">
        <v>16</v>
      </c>
      <c r="Q19" s="2">
        <f t="shared" ref="Q19:Z19" si="6">SUM(Q15:Q18)</f>
        <v>71631</v>
      </c>
      <c r="R19" s="2">
        <f t="shared" si="6"/>
        <v>250586</v>
      </c>
      <c r="S19" s="2">
        <f t="shared" si="6"/>
        <v>23457</v>
      </c>
      <c r="T19" s="2">
        <f t="shared" si="6"/>
        <v>4342</v>
      </c>
      <c r="U19" s="2">
        <f t="shared" si="6"/>
        <v>4336</v>
      </c>
      <c r="V19" s="2">
        <f t="shared" si="6"/>
        <v>15712</v>
      </c>
      <c r="W19" s="2">
        <f t="shared" si="6"/>
        <v>57913</v>
      </c>
      <c r="X19" s="2">
        <f t="shared" si="6"/>
        <v>18820</v>
      </c>
      <c r="Y19" s="2">
        <f t="shared" si="6"/>
        <v>8482</v>
      </c>
      <c r="Z19" s="2">
        <f t="shared" si="6"/>
        <v>0</v>
      </c>
      <c r="AA19" s="1">
        <f t="shared" ref="AA19" si="7">Q19+S19+U19+W19+Y19</f>
        <v>165819</v>
      </c>
      <c r="AB19" s="14">
        <f t="shared" ref="AB19" si="8">R19+T19+V19+X19+Z19</f>
        <v>289460</v>
      </c>
      <c r="AC19" s="13">
        <f>AA19+AB19</f>
        <v>455279</v>
      </c>
      <c r="AE19" s="4" t="s">
        <v>16</v>
      </c>
      <c r="AF19" s="2">
        <f t="shared" ref="AF19:AO19" si="9">IFERROR(B19/Q19, "N.A.")</f>
        <v>6630.8329354609014</v>
      </c>
      <c r="AG19" s="2">
        <f t="shared" si="9"/>
        <v>8128.5875188557939</v>
      </c>
      <c r="AH19" s="2">
        <f t="shared" si="9"/>
        <v>8757.0456580125337</v>
      </c>
      <c r="AI19" s="2">
        <f t="shared" si="9"/>
        <v>6877.9583141409485</v>
      </c>
      <c r="AJ19" s="2">
        <f t="shared" si="9"/>
        <v>10377.380073800738</v>
      </c>
      <c r="AK19" s="2">
        <f t="shared" si="9"/>
        <v>4746.8062627291247</v>
      </c>
      <c r="AL19" s="2">
        <f t="shared" si="9"/>
        <v>4766.9906411341181</v>
      </c>
      <c r="AM19" s="2">
        <f t="shared" si="9"/>
        <v>9840.7529224229584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6039.4421809322212</v>
      </c>
      <c r="AQ19" s="16">
        <f t="shared" ref="AQ19" si="11">IFERROR(M19/AB19, "N.A.")</f>
        <v>8037.5841808885443</v>
      </c>
      <c r="AR19" s="13">
        <f t="shared" ref="AR19" si="12">IFERROR(N19/AC19, "N.A.")</f>
        <v>7309.8328277825203</v>
      </c>
    </row>
    <row r="20" spans="1:44" ht="15" customHeight="1" thickBot="1" x14ac:dyDescent="0.3">
      <c r="A20" s="5" t="s">
        <v>0</v>
      </c>
      <c r="B20" s="46">
        <f>B19+C19</f>
        <v>2511883425.9999976</v>
      </c>
      <c r="C20" s="47"/>
      <c r="D20" s="46">
        <f>D19+E19</f>
        <v>235278115</v>
      </c>
      <c r="E20" s="47"/>
      <c r="F20" s="46">
        <f>F19+G19</f>
        <v>119578140</v>
      </c>
      <c r="G20" s="47"/>
      <c r="H20" s="46">
        <f>H19+I19</f>
        <v>461273699.00000024</v>
      </c>
      <c r="I20" s="47"/>
      <c r="J20" s="46">
        <f>J19+K19</f>
        <v>0</v>
      </c>
      <c r="K20" s="47"/>
      <c r="L20" s="46">
        <f>L19+M19</f>
        <v>3328013379.9999981</v>
      </c>
      <c r="M20" s="50"/>
      <c r="N20" s="23">
        <f>B20+D20+F20+H20+J20</f>
        <v>3328013379.9999981</v>
      </c>
      <c r="P20" s="5" t="s">
        <v>0</v>
      </c>
      <c r="Q20" s="46">
        <f>Q19+R19</f>
        <v>322217</v>
      </c>
      <c r="R20" s="47"/>
      <c r="S20" s="46">
        <f>S19+T19</f>
        <v>27799</v>
      </c>
      <c r="T20" s="47"/>
      <c r="U20" s="46">
        <f>U19+V19</f>
        <v>20048</v>
      </c>
      <c r="V20" s="47"/>
      <c r="W20" s="46">
        <f>W19+X19</f>
        <v>76733</v>
      </c>
      <c r="X20" s="47"/>
      <c r="Y20" s="46">
        <f>Y19+Z19</f>
        <v>8482</v>
      </c>
      <c r="Z20" s="47"/>
      <c r="AA20" s="46">
        <f>AA19+AB19</f>
        <v>455279</v>
      </c>
      <c r="AB20" s="47"/>
      <c r="AC20" s="24">
        <f>Q20+S20+U20+W20+Y20</f>
        <v>455279</v>
      </c>
      <c r="AE20" s="5" t="s">
        <v>0</v>
      </c>
      <c r="AF20" s="48">
        <f>IFERROR(B20/Q20,"N.A.")</f>
        <v>7795.6266305005556</v>
      </c>
      <c r="AG20" s="49"/>
      <c r="AH20" s="48">
        <f>IFERROR(D20/S20,"N.A.")</f>
        <v>8463.54599086298</v>
      </c>
      <c r="AI20" s="49"/>
      <c r="AJ20" s="48">
        <f>IFERROR(F20/U20,"N.A.")</f>
        <v>5964.5919792498007</v>
      </c>
      <c r="AK20" s="49"/>
      <c r="AL20" s="48">
        <f>IFERROR(H20/W20,"N.A.")</f>
        <v>6011.4122867605884</v>
      </c>
      <c r="AM20" s="49"/>
      <c r="AN20" s="48">
        <f>IFERROR(J20/Y20,"N.A.")</f>
        <v>0</v>
      </c>
      <c r="AO20" s="49"/>
      <c r="AP20" s="48">
        <f>IFERROR(L20/AA20,"N.A.")</f>
        <v>7309.8328277825203</v>
      </c>
      <c r="AQ20" s="49"/>
      <c r="AR20" s="17">
        <f>IFERROR(N20/AC20, "N.A.")</f>
        <v>7309.8328277825203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137155474.99999994</v>
      </c>
      <c r="C27" s="2"/>
      <c r="D27" s="2">
        <v>66901850</v>
      </c>
      <c r="E27" s="2"/>
      <c r="F27" s="2">
        <v>40805110.000000007</v>
      </c>
      <c r="G27" s="2"/>
      <c r="H27" s="2">
        <v>207989151.99999997</v>
      </c>
      <c r="I27" s="2"/>
      <c r="J27" s="2">
        <v>0</v>
      </c>
      <c r="K27" s="2"/>
      <c r="L27" s="1">
        <f t="shared" ref="L27:M30" si="13">B27+D27+F27+H27+J27</f>
        <v>452851586.99999988</v>
      </c>
      <c r="M27" s="14">
        <f t="shared" si="13"/>
        <v>0</v>
      </c>
      <c r="N27" s="13">
        <f>L27+M27</f>
        <v>452851586.99999988</v>
      </c>
      <c r="P27" s="3" t="s">
        <v>12</v>
      </c>
      <c r="Q27" s="2">
        <v>14932</v>
      </c>
      <c r="R27" s="2">
        <v>0</v>
      </c>
      <c r="S27" s="2">
        <v>7091</v>
      </c>
      <c r="T27" s="2">
        <v>0</v>
      </c>
      <c r="U27" s="2">
        <v>3695</v>
      </c>
      <c r="V27" s="2">
        <v>0</v>
      </c>
      <c r="W27" s="2">
        <v>34858</v>
      </c>
      <c r="X27" s="2">
        <v>0</v>
      </c>
      <c r="Y27" s="2">
        <v>1676</v>
      </c>
      <c r="Z27" s="2">
        <v>0</v>
      </c>
      <c r="AA27" s="1">
        <f t="shared" ref="AA27:AB30" si="14">Q27+S27+U27+W27+Y27</f>
        <v>62252</v>
      </c>
      <c r="AB27" s="14">
        <f t="shared" si="14"/>
        <v>0</v>
      </c>
      <c r="AC27" s="13">
        <f>AA27+AB27</f>
        <v>62252</v>
      </c>
      <c r="AE27" s="3" t="s">
        <v>12</v>
      </c>
      <c r="AF27" s="2">
        <f t="shared" ref="AF27:AR30" si="15">IFERROR(B27/Q27, "N.A.")</f>
        <v>9185.3385346905925</v>
      </c>
      <c r="AG27" s="2" t="str">
        <f t="shared" si="15"/>
        <v>N.A.</v>
      </c>
      <c r="AH27" s="2">
        <f t="shared" si="15"/>
        <v>9434.7553236496969</v>
      </c>
      <c r="AI27" s="2" t="str">
        <f t="shared" si="15"/>
        <v>N.A.</v>
      </c>
      <c r="AJ27" s="2">
        <f t="shared" si="15"/>
        <v>11043.331529093372</v>
      </c>
      <c r="AK27" s="2" t="str">
        <f t="shared" si="15"/>
        <v>N.A.</v>
      </c>
      <c r="AL27" s="2">
        <f t="shared" si="15"/>
        <v>5966.7551781513557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7274.4905705840756</v>
      </c>
      <c r="AQ27" s="16" t="str">
        <f t="shared" si="15"/>
        <v>N.A.</v>
      </c>
      <c r="AR27" s="13">
        <f t="shared" si="15"/>
        <v>7274.4905705840756</v>
      </c>
    </row>
    <row r="28" spans="1:44" ht="15" customHeight="1" thickBot="1" x14ac:dyDescent="0.3">
      <c r="A28" s="3" t="s">
        <v>13</v>
      </c>
      <c r="B28" s="2">
        <v>9364770</v>
      </c>
      <c r="C28" s="2">
        <v>6384000.0000000009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9364770</v>
      </c>
      <c r="M28" s="14">
        <f t="shared" si="13"/>
        <v>6384000.0000000009</v>
      </c>
      <c r="N28" s="13">
        <f>L28+M28</f>
        <v>15748770</v>
      </c>
      <c r="P28" s="3" t="s">
        <v>13</v>
      </c>
      <c r="Q28" s="2">
        <v>1122</v>
      </c>
      <c r="R28" s="2">
        <v>357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1122</v>
      </c>
      <c r="AB28" s="14">
        <f t="shared" si="14"/>
        <v>357</v>
      </c>
      <c r="AC28" s="13">
        <f>AA28+AB28</f>
        <v>1479</v>
      </c>
      <c r="AE28" s="3" t="s">
        <v>13</v>
      </c>
      <c r="AF28" s="2">
        <f t="shared" si="15"/>
        <v>8346.497326203209</v>
      </c>
      <c r="AG28" s="2">
        <f t="shared" si="15"/>
        <v>17882.352941176472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8346.497326203209</v>
      </c>
      <c r="AQ28" s="16">
        <f t="shared" si="15"/>
        <v>17882.352941176472</v>
      </c>
      <c r="AR28" s="13">
        <f t="shared" si="15"/>
        <v>10648.255578093307</v>
      </c>
    </row>
    <row r="29" spans="1:44" ht="15" customHeight="1" thickBot="1" x14ac:dyDescent="0.3">
      <c r="A29" s="3" t="s">
        <v>14</v>
      </c>
      <c r="B29" s="2">
        <v>167078105</v>
      </c>
      <c r="C29" s="2">
        <v>1265522239.9999995</v>
      </c>
      <c r="D29" s="2">
        <v>76904560.00000003</v>
      </c>
      <c r="E29" s="2">
        <v>19033375</v>
      </c>
      <c r="F29" s="2"/>
      <c r="G29" s="2">
        <v>54289019.999999993</v>
      </c>
      <c r="H29" s="2"/>
      <c r="I29" s="2">
        <v>155356690.00000003</v>
      </c>
      <c r="J29" s="2">
        <v>0</v>
      </c>
      <c r="K29" s="2"/>
      <c r="L29" s="1">
        <f t="shared" si="13"/>
        <v>243982665.00000003</v>
      </c>
      <c r="M29" s="14">
        <f t="shared" si="13"/>
        <v>1494201324.9999995</v>
      </c>
      <c r="N29" s="13">
        <f>L29+M29</f>
        <v>1738183989.9999995</v>
      </c>
      <c r="P29" s="3" t="s">
        <v>14</v>
      </c>
      <c r="Q29" s="2">
        <v>23568</v>
      </c>
      <c r="R29" s="2">
        <v>149269</v>
      </c>
      <c r="S29" s="2">
        <v>9900</v>
      </c>
      <c r="T29" s="2">
        <v>2937</v>
      </c>
      <c r="U29" s="2">
        <v>0</v>
      </c>
      <c r="V29" s="2">
        <v>12260</v>
      </c>
      <c r="W29" s="2">
        <v>0</v>
      </c>
      <c r="X29" s="2">
        <v>13498</v>
      </c>
      <c r="Y29" s="2">
        <v>545</v>
      </c>
      <c r="Z29" s="2">
        <v>0</v>
      </c>
      <c r="AA29" s="1">
        <f t="shared" si="14"/>
        <v>34013</v>
      </c>
      <c r="AB29" s="14">
        <f t="shared" si="14"/>
        <v>177964</v>
      </c>
      <c r="AC29" s="13">
        <f>AA29+AB29</f>
        <v>211977</v>
      </c>
      <c r="AE29" s="3" t="s">
        <v>14</v>
      </c>
      <c r="AF29" s="2">
        <f t="shared" si="15"/>
        <v>7089.1931856754918</v>
      </c>
      <c r="AG29" s="2">
        <f t="shared" si="15"/>
        <v>8478.1316951275858</v>
      </c>
      <c r="AH29" s="2">
        <f t="shared" si="15"/>
        <v>7768.1373737373769</v>
      </c>
      <c r="AI29" s="2">
        <f t="shared" si="15"/>
        <v>6480.5498808307793</v>
      </c>
      <c r="AJ29" s="2" t="str">
        <f t="shared" si="15"/>
        <v>N.A.</v>
      </c>
      <c r="AK29" s="2">
        <f t="shared" si="15"/>
        <v>4428.1419249592163</v>
      </c>
      <c r="AL29" s="2" t="str">
        <f t="shared" si="15"/>
        <v>N.A.</v>
      </c>
      <c r="AM29" s="2">
        <f t="shared" si="15"/>
        <v>11509.608090087422</v>
      </c>
      <c r="AN29" s="2">
        <f t="shared" si="15"/>
        <v>0</v>
      </c>
      <c r="AO29" s="2" t="str">
        <f t="shared" si="15"/>
        <v>N.A.</v>
      </c>
      <c r="AP29" s="15">
        <f t="shared" si="15"/>
        <v>7173.2180342810107</v>
      </c>
      <c r="AQ29" s="16">
        <f t="shared" si="15"/>
        <v>8396.0875514148902</v>
      </c>
      <c r="AR29" s="13">
        <f t="shared" si="15"/>
        <v>8199.8706935186347</v>
      </c>
    </row>
    <row r="30" spans="1:44" ht="15" customHeight="1" thickBot="1" x14ac:dyDescent="0.3">
      <c r="A30" s="3" t="s">
        <v>15</v>
      </c>
      <c r="B30" s="2"/>
      <c r="C30" s="2"/>
      <c r="D30" s="2">
        <v>0</v>
      </c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4">
        <f t="shared" si="13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188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188</v>
      </c>
      <c r="AB30" s="14">
        <f t="shared" si="14"/>
        <v>0</v>
      </c>
      <c r="AC30" s="22">
        <f>AA30+AB30</f>
        <v>188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6" t="str">
        <f t="shared" si="15"/>
        <v>N.A.</v>
      </c>
      <c r="AR30" s="13">
        <f t="shared" si="15"/>
        <v>0</v>
      </c>
    </row>
    <row r="31" spans="1:44" ht="15" customHeight="1" thickBot="1" x14ac:dyDescent="0.3">
      <c r="A31" s="4" t="s">
        <v>16</v>
      </c>
      <c r="B31" s="2">
        <f t="shared" ref="B31:K31" si="16">SUM(B27:B30)</f>
        <v>313598349.99999994</v>
      </c>
      <c r="C31" s="2">
        <f t="shared" si="16"/>
        <v>1271906239.9999995</v>
      </c>
      <c r="D31" s="2">
        <f t="shared" si="16"/>
        <v>143806410.00000003</v>
      </c>
      <c r="E31" s="2">
        <f t="shared" si="16"/>
        <v>19033375</v>
      </c>
      <c r="F31" s="2">
        <f t="shared" si="16"/>
        <v>40805110.000000007</v>
      </c>
      <c r="G31" s="2">
        <f t="shared" si="16"/>
        <v>54289019.999999993</v>
      </c>
      <c r="H31" s="2">
        <f t="shared" si="16"/>
        <v>207989151.99999997</v>
      </c>
      <c r="I31" s="2">
        <f t="shared" si="16"/>
        <v>155356690.00000003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706199022</v>
      </c>
      <c r="M31" s="14">
        <f t="shared" ref="M31" si="18">C31+E31+G31+I31+K31</f>
        <v>1500585324.9999995</v>
      </c>
      <c r="N31" s="22">
        <f>L31+M31</f>
        <v>2206784346.9999995</v>
      </c>
      <c r="P31" s="4" t="s">
        <v>16</v>
      </c>
      <c r="Q31" s="2">
        <f t="shared" ref="Q31:Z31" si="19">SUM(Q27:Q30)</f>
        <v>39622</v>
      </c>
      <c r="R31" s="2">
        <f t="shared" si="19"/>
        <v>149626</v>
      </c>
      <c r="S31" s="2">
        <f t="shared" si="19"/>
        <v>17179</v>
      </c>
      <c r="T31" s="2">
        <f t="shared" si="19"/>
        <v>2937</v>
      </c>
      <c r="U31" s="2">
        <f t="shared" si="19"/>
        <v>3695</v>
      </c>
      <c r="V31" s="2">
        <f t="shared" si="19"/>
        <v>12260</v>
      </c>
      <c r="W31" s="2">
        <f t="shared" si="19"/>
        <v>34858</v>
      </c>
      <c r="X31" s="2">
        <f t="shared" si="19"/>
        <v>13498</v>
      </c>
      <c r="Y31" s="2">
        <f t="shared" si="19"/>
        <v>2221</v>
      </c>
      <c r="Z31" s="2">
        <f t="shared" si="19"/>
        <v>0</v>
      </c>
      <c r="AA31" s="1">
        <f t="shared" ref="AA31" si="20">Q31+S31+U31+W31+Y31</f>
        <v>97575</v>
      </c>
      <c r="AB31" s="14">
        <f t="shared" ref="AB31" si="21">R31+T31+V31+X31+Z31</f>
        <v>178321</v>
      </c>
      <c r="AC31" s="13">
        <f>AA31+AB31</f>
        <v>275896</v>
      </c>
      <c r="AE31" s="4" t="s">
        <v>16</v>
      </c>
      <c r="AF31" s="2">
        <f t="shared" ref="AF31:AO31" si="22">IFERROR(B31/Q31, "N.A.")</f>
        <v>7914.7531674322327</v>
      </c>
      <c r="AG31" s="2">
        <f t="shared" si="22"/>
        <v>8500.5696870864649</v>
      </c>
      <c r="AH31" s="2">
        <f t="shared" si="22"/>
        <v>8371.0582688165796</v>
      </c>
      <c r="AI31" s="2">
        <f t="shared" si="22"/>
        <v>6480.5498808307793</v>
      </c>
      <c r="AJ31" s="2">
        <f t="shared" si="22"/>
        <v>11043.331529093372</v>
      </c>
      <c r="AK31" s="2">
        <f t="shared" si="22"/>
        <v>4428.1419249592163</v>
      </c>
      <c r="AL31" s="2">
        <f t="shared" si="22"/>
        <v>5966.7551781513557</v>
      </c>
      <c r="AM31" s="2">
        <f t="shared" si="22"/>
        <v>11509.608090087422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7237.499584934666</v>
      </c>
      <c r="AQ31" s="16">
        <f t="shared" ref="AQ31" si="24">IFERROR(M31/AB31, "N.A.")</f>
        <v>8415.0791269676574</v>
      </c>
      <c r="AR31" s="13">
        <f t="shared" ref="AR31" si="25">IFERROR(N31/AC31, "N.A.")</f>
        <v>7998.6094289152416</v>
      </c>
    </row>
    <row r="32" spans="1:44" ht="15" customHeight="1" thickBot="1" x14ac:dyDescent="0.3">
      <c r="A32" s="5" t="s">
        <v>0</v>
      </c>
      <c r="B32" s="46">
        <f>B31+C31</f>
        <v>1585504589.9999995</v>
      </c>
      <c r="C32" s="47"/>
      <c r="D32" s="46">
        <f>D31+E31</f>
        <v>162839785.00000003</v>
      </c>
      <c r="E32" s="47"/>
      <c r="F32" s="46">
        <f>F31+G31</f>
        <v>95094130</v>
      </c>
      <c r="G32" s="47"/>
      <c r="H32" s="46">
        <f>H31+I31</f>
        <v>363345842</v>
      </c>
      <c r="I32" s="47"/>
      <c r="J32" s="46">
        <f>J31+K31</f>
        <v>0</v>
      </c>
      <c r="K32" s="47"/>
      <c r="L32" s="46">
        <f>L31+M31</f>
        <v>2206784346.9999995</v>
      </c>
      <c r="M32" s="50"/>
      <c r="N32" s="23">
        <f>B32+D32+F32+H32+J32</f>
        <v>2206784346.9999995</v>
      </c>
      <c r="P32" s="5" t="s">
        <v>0</v>
      </c>
      <c r="Q32" s="46">
        <f>Q31+R31</f>
        <v>189248</v>
      </c>
      <c r="R32" s="47"/>
      <c r="S32" s="46">
        <f>S31+T31</f>
        <v>20116</v>
      </c>
      <c r="T32" s="47"/>
      <c r="U32" s="46">
        <f>U31+V31</f>
        <v>15955</v>
      </c>
      <c r="V32" s="47"/>
      <c r="W32" s="46">
        <f>W31+X31</f>
        <v>48356</v>
      </c>
      <c r="X32" s="47"/>
      <c r="Y32" s="46">
        <f>Y31+Z31</f>
        <v>2221</v>
      </c>
      <c r="Z32" s="47"/>
      <c r="AA32" s="46">
        <f>AA31+AB31</f>
        <v>275896</v>
      </c>
      <c r="AB32" s="47"/>
      <c r="AC32" s="24">
        <f>Q32+S32+U32+W32+Y32</f>
        <v>275896</v>
      </c>
      <c r="AE32" s="5" t="s">
        <v>0</v>
      </c>
      <c r="AF32" s="48">
        <f>IFERROR(B32/Q32,"N.A.")</f>
        <v>8377.9199251775426</v>
      </c>
      <c r="AG32" s="49"/>
      <c r="AH32" s="48">
        <f>IFERROR(D32/S32,"N.A.")</f>
        <v>8095.0380294293118</v>
      </c>
      <c r="AI32" s="49"/>
      <c r="AJ32" s="48">
        <f>IFERROR(F32/U32,"N.A.")</f>
        <v>5960.1460357254782</v>
      </c>
      <c r="AK32" s="49"/>
      <c r="AL32" s="48">
        <f>IFERROR(H32/W32,"N.A.")</f>
        <v>7513.9763834891228</v>
      </c>
      <c r="AM32" s="49"/>
      <c r="AN32" s="48">
        <f>IFERROR(J32/Y32,"N.A.")</f>
        <v>0</v>
      </c>
      <c r="AO32" s="49"/>
      <c r="AP32" s="48">
        <f>IFERROR(L32/AA32,"N.A.")</f>
        <v>7998.6094289152416</v>
      </c>
      <c r="AQ32" s="49"/>
      <c r="AR32" s="17">
        <f>IFERROR(N32/AC32, "N.A.")</f>
        <v>7998.6094289152416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19483600.000000004</v>
      </c>
      <c r="C39" s="2"/>
      <c r="D39" s="2">
        <v>1230660</v>
      </c>
      <c r="E39" s="2"/>
      <c r="F39" s="2">
        <v>4191210.0000000005</v>
      </c>
      <c r="G39" s="2"/>
      <c r="H39" s="2">
        <v>67757577</v>
      </c>
      <c r="I39" s="2"/>
      <c r="J39" s="2">
        <v>0</v>
      </c>
      <c r="K39" s="2"/>
      <c r="L39" s="1">
        <f t="shared" ref="L39:M42" si="26">B39+D39+F39+H39+J39</f>
        <v>92663047</v>
      </c>
      <c r="M39" s="14">
        <f t="shared" si="26"/>
        <v>0</v>
      </c>
      <c r="N39" s="13">
        <f>L39+M39</f>
        <v>92663047</v>
      </c>
      <c r="P39" s="3" t="s">
        <v>12</v>
      </c>
      <c r="Q39" s="2">
        <v>3356</v>
      </c>
      <c r="R39" s="2">
        <v>0</v>
      </c>
      <c r="S39" s="2">
        <v>159</v>
      </c>
      <c r="T39" s="2">
        <v>0</v>
      </c>
      <c r="U39" s="2">
        <v>641</v>
      </c>
      <c r="V39" s="2">
        <v>0</v>
      </c>
      <c r="W39" s="2">
        <v>22947</v>
      </c>
      <c r="X39" s="2">
        <v>0</v>
      </c>
      <c r="Y39" s="2">
        <v>2204</v>
      </c>
      <c r="Z39" s="2">
        <v>0</v>
      </c>
      <c r="AA39" s="1">
        <f t="shared" ref="AA39:AB42" si="27">Q39+S39+U39+W39+Y39</f>
        <v>29307</v>
      </c>
      <c r="AB39" s="14">
        <f t="shared" si="27"/>
        <v>0</v>
      </c>
      <c r="AC39" s="13">
        <f>AA39+AB39</f>
        <v>29307</v>
      </c>
      <c r="AE39" s="3" t="s">
        <v>12</v>
      </c>
      <c r="AF39" s="2">
        <f t="shared" ref="AF39:AR42" si="28">IFERROR(B39/Q39, "N.A.")</f>
        <v>5805.6019070321827</v>
      </c>
      <c r="AG39" s="2" t="str">
        <f t="shared" si="28"/>
        <v>N.A.</v>
      </c>
      <c r="AH39" s="2">
        <f t="shared" si="28"/>
        <v>7740</v>
      </c>
      <c r="AI39" s="2" t="str">
        <f t="shared" si="28"/>
        <v>N.A.</v>
      </c>
      <c r="AJ39" s="2">
        <f t="shared" si="28"/>
        <v>6538.5491419656792</v>
      </c>
      <c r="AK39" s="2" t="str">
        <f t="shared" si="28"/>
        <v>N.A.</v>
      </c>
      <c r="AL39" s="2">
        <f t="shared" si="28"/>
        <v>2952.7858543600469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3161.8059507967378</v>
      </c>
      <c r="AQ39" s="16" t="str">
        <f t="shared" si="28"/>
        <v>N.A.</v>
      </c>
      <c r="AR39" s="13">
        <f t="shared" si="28"/>
        <v>3161.8059507967378</v>
      </c>
    </row>
    <row r="40" spans="1:44" ht="15" customHeight="1" thickBot="1" x14ac:dyDescent="0.3">
      <c r="A40" s="3" t="s">
        <v>13</v>
      </c>
      <c r="B40" s="2">
        <v>65729964</v>
      </c>
      <c r="C40" s="2">
        <v>1191940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65729964</v>
      </c>
      <c r="M40" s="14">
        <f t="shared" si="26"/>
        <v>1191940</v>
      </c>
      <c r="N40" s="13">
        <f>L40+M40</f>
        <v>66921904</v>
      </c>
      <c r="P40" s="3" t="s">
        <v>13</v>
      </c>
      <c r="Q40" s="2">
        <v>12361</v>
      </c>
      <c r="R40" s="2">
        <v>194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12361</v>
      </c>
      <c r="AB40" s="14">
        <f t="shared" si="27"/>
        <v>194</v>
      </c>
      <c r="AC40" s="13">
        <f>AA40+AB40</f>
        <v>12555</v>
      </c>
      <c r="AE40" s="3" t="s">
        <v>13</v>
      </c>
      <c r="AF40" s="2">
        <f t="shared" si="28"/>
        <v>5317.5280317126444</v>
      </c>
      <c r="AG40" s="2">
        <f t="shared" si="28"/>
        <v>6144.0206185567013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5317.5280317126444</v>
      </c>
      <c r="AQ40" s="16">
        <f t="shared" si="28"/>
        <v>6144.0206185567013</v>
      </c>
      <c r="AR40" s="13">
        <f t="shared" si="28"/>
        <v>5330.2990043807249</v>
      </c>
    </row>
    <row r="41" spans="1:44" ht="15" customHeight="1" thickBot="1" x14ac:dyDescent="0.3">
      <c r="A41" s="3" t="s">
        <v>14</v>
      </c>
      <c r="B41" s="2">
        <v>76161280.000000045</v>
      </c>
      <c r="C41" s="2">
        <v>763812052.00000012</v>
      </c>
      <c r="D41" s="2">
        <v>60376950.000000015</v>
      </c>
      <c r="E41" s="2">
        <v>10830720</v>
      </c>
      <c r="F41" s="2"/>
      <c r="G41" s="2">
        <v>20292800</v>
      </c>
      <c r="H41" s="2"/>
      <c r="I41" s="2">
        <v>29846280.000000004</v>
      </c>
      <c r="J41" s="2">
        <v>0</v>
      </c>
      <c r="K41" s="2"/>
      <c r="L41" s="1">
        <f t="shared" si="26"/>
        <v>136538230.00000006</v>
      </c>
      <c r="M41" s="14">
        <f t="shared" si="26"/>
        <v>824781852.00000012</v>
      </c>
      <c r="N41" s="13">
        <f>L41+M41</f>
        <v>961320082.00000024</v>
      </c>
      <c r="P41" s="3" t="s">
        <v>14</v>
      </c>
      <c r="Q41" s="2">
        <v>16292</v>
      </c>
      <c r="R41" s="2">
        <v>100766</v>
      </c>
      <c r="S41" s="2">
        <v>6119</v>
      </c>
      <c r="T41" s="2">
        <v>1405</v>
      </c>
      <c r="U41" s="2">
        <v>0</v>
      </c>
      <c r="V41" s="2">
        <v>3452</v>
      </c>
      <c r="W41" s="2">
        <v>0</v>
      </c>
      <c r="X41" s="2">
        <v>5322</v>
      </c>
      <c r="Y41" s="2">
        <v>4057</v>
      </c>
      <c r="Z41" s="2">
        <v>0</v>
      </c>
      <c r="AA41" s="1">
        <f t="shared" si="27"/>
        <v>26468</v>
      </c>
      <c r="AB41" s="14">
        <f t="shared" si="27"/>
        <v>110945</v>
      </c>
      <c r="AC41" s="13">
        <f>AA41+AB41</f>
        <v>137413</v>
      </c>
      <c r="AE41" s="3" t="s">
        <v>14</v>
      </c>
      <c r="AF41" s="2">
        <f t="shared" si="28"/>
        <v>4674.7655290940365</v>
      </c>
      <c r="AG41" s="2">
        <f t="shared" si="28"/>
        <v>7580.0572812258115</v>
      </c>
      <c r="AH41" s="2">
        <f t="shared" si="28"/>
        <v>9867.1269815329324</v>
      </c>
      <c r="AI41" s="2">
        <f t="shared" si="28"/>
        <v>7708.6975088967974</v>
      </c>
      <c r="AJ41" s="2" t="str">
        <f t="shared" si="28"/>
        <v>N.A.</v>
      </c>
      <c r="AK41" s="2">
        <f t="shared" si="28"/>
        <v>5878.5631517960601</v>
      </c>
      <c r="AL41" s="2" t="str">
        <f t="shared" si="28"/>
        <v>N.A.</v>
      </c>
      <c r="AM41" s="2">
        <f t="shared" si="28"/>
        <v>5608.0947012401357</v>
      </c>
      <c r="AN41" s="2">
        <f t="shared" si="28"/>
        <v>0</v>
      </c>
      <c r="AO41" s="2" t="str">
        <f t="shared" si="28"/>
        <v>N.A.</v>
      </c>
      <c r="AP41" s="15">
        <f t="shared" si="28"/>
        <v>5158.6153090524431</v>
      </c>
      <c r="AQ41" s="16">
        <f t="shared" si="28"/>
        <v>7434.1507233313814</v>
      </c>
      <c r="AR41" s="13">
        <f t="shared" si="28"/>
        <v>6995.8452402611128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324000</v>
      </c>
      <c r="I42" s="2"/>
      <c r="J42" s="2"/>
      <c r="K42" s="2"/>
      <c r="L42" s="1">
        <f t="shared" si="26"/>
        <v>324000</v>
      </c>
      <c r="M42" s="14">
        <f t="shared" si="26"/>
        <v>0</v>
      </c>
      <c r="N42" s="13">
        <f>L42+M42</f>
        <v>324000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108</v>
      </c>
      <c r="X42" s="2">
        <v>0</v>
      </c>
      <c r="Y42" s="2">
        <v>0</v>
      </c>
      <c r="Z42" s="2">
        <v>0</v>
      </c>
      <c r="AA42" s="1">
        <f t="shared" si="27"/>
        <v>108</v>
      </c>
      <c r="AB42" s="14">
        <f t="shared" si="27"/>
        <v>0</v>
      </c>
      <c r="AC42" s="13">
        <f>AA42+AB42</f>
        <v>108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3000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3000</v>
      </c>
      <c r="AQ42" s="16" t="str">
        <f t="shared" si="28"/>
        <v>N.A.</v>
      </c>
      <c r="AR42" s="13">
        <f t="shared" si="28"/>
        <v>3000</v>
      </c>
    </row>
    <row r="43" spans="1:44" ht="15" customHeight="1" thickBot="1" x14ac:dyDescent="0.3">
      <c r="A43" s="4" t="s">
        <v>16</v>
      </c>
      <c r="B43" s="2">
        <f t="shared" ref="B43:K43" si="29">SUM(B39:B42)</f>
        <v>161374844.00000006</v>
      </c>
      <c r="C43" s="2">
        <f t="shared" si="29"/>
        <v>765003992.00000012</v>
      </c>
      <c r="D43" s="2">
        <f t="shared" si="29"/>
        <v>61607610.000000015</v>
      </c>
      <c r="E43" s="2">
        <f t="shared" si="29"/>
        <v>10830720</v>
      </c>
      <c r="F43" s="2">
        <f t="shared" si="29"/>
        <v>4191210.0000000005</v>
      </c>
      <c r="G43" s="2">
        <f t="shared" si="29"/>
        <v>20292800</v>
      </c>
      <c r="H43" s="2">
        <f t="shared" si="29"/>
        <v>68081577</v>
      </c>
      <c r="I43" s="2">
        <f t="shared" si="29"/>
        <v>29846280.000000004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295255241.00000006</v>
      </c>
      <c r="M43" s="14">
        <f t="shared" ref="M43" si="31">C43+E43+G43+I43+K43</f>
        <v>825973792.00000012</v>
      </c>
      <c r="N43" s="22">
        <f>L43+M43</f>
        <v>1121229033.0000002</v>
      </c>
      <c r="P43" s="4" t="s">
        <v>16</v>
      </c>
      <c r="Q43" s="2">
        <f t="shared" ref="Q43:Z43" si="32">SUM(Q39:Q42)</f>
        <v>32009</v>
      </c>
      <c r="R43" s="2">
        <f t="shared" si="32"/>
        <v>100960</v>
      </c>
      <c r="S43" s="2">
        <f t="shared" si="32"/>
        <v>6278</v>
      </c>
      <c r="T43" s="2">
        <f t="shared" si="32"/>
        <v>1405</v>
      </c>
      <c r="U43" s="2">
        <f t="shared" si="32"/>
        <v>641</v>
      </c>
      <c r="V43" s="2">
        <f t="shared" si="32"/>
        <v>3452</v>
      </c>
      <c r="W43" s="2">
        <f t="shared" si="32"/>
        <v>23055</v>
      </c>
      <c r="X43" s="2">
        <f t="shared" si="32"/>
        <v>5322</v>
      </c>
      <c r="Y43" s="2">
        <f t="shared" si="32"/>
        <v>6261</v>
      </c>
      <c r="Z43" s="2">
        <f t="shared" si="32"/>
        <v>0</v>
      </c>
      <c r="AA43" s="1">
        <f t="shared" ref="AA43" si="33">Q43+S43+U43+W43+Y43</f>
        <v>68244</v>
      </c>
      <c r="AB43" s="14">
        <f t="shared" ref="AB43" si="34">R43+T43+V43+X43+Z43</f>
        <v>111139</v>
      </c>
      <c r="AC43" s="22">
        <f>AA43+AB43</f>
        <v>179383</v>
      </c>
      <c r="AE43" s="4" t="s">
        <v>16</v>
      </c>
      <c r="AF43" s="2">
        <f t="shared" ref="AF43:AO43" si="35">IFERROR(B43/Q43, "N.A.")</f>
        <v>5041.5459402043198</v>
      </c>
      <c r="AG43" s="2">
        <f t="shared" si="35"/>
        <v>7577.297860538828</v>
      </c>
      <c r="AH43" s="2">
        <f t="shared" si="35"/>
        <v>9813.2542210895208</v>
      </c>
      <c r="AI43" s="2">
        <f t="shared" si="35"/>
        <v>7708.6975088967974</v>
      </c>
      <c r="AJ43" s="2">
        <f t="shared" si="35"/>
        <v>6538.5491419656792</v>
      </c>
      <c r="AK43" s="2">
        <f t="shared" si="35"/>
        <v>5878.5631517960601</v>
      </c>
      <c r="AL43" s="2">
        <f t="shared" si="35"/>
        <v>2953.0070266753414</v>
      </c>
      <c r="AM43" s="2">
        <f t="shared" si="35"/>
        <v>5608.0947012401357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4326.4644657405788</v>
      </c>
      <c r="AQ43" s="16">
        <f t="shared" ref="AQ43" si="37">IFERROR(M43/AB43, "N.A.")</f>
        <v>7431.8987214209246</v>
      </c>
      <c r="AR43" s="13">
        <f t="shared" ref="AR43" si="38">IFERROR(N43/AC43, "N.A.")</f>
        <v>6250.4754240925849</v>
      </c>
    </row>
    <row r="44" spans="1:44" ht="15" customHeight="1" thickBot="1" x14ac:dyDescent="0.3">
      <c r="A44" s="5" t="s">
        <v>0</v>
      </c>
      <c r="B44" s="46">
        <f>B43+C43</f>
        <v>926378836.00000024</v>
      </c>
      <c r="C44" s="47"/>
      <c r="D44" s="46">
        <f>D43+E43</f>
        <v>72438330.000000015</v>
      </c>
      <c r="E44" s="47"/>
      <c r="F44" s="46">
        <f>F43+G43</f>
        <v>24484010</v>
      </c>
      <c r="G44" s="47"/>
      <c r="H44" s="46">
        <f>H43+I43</f>
        <v>97927857</v>
      </c>
      <c r="I44" s="47"/>
      <c r="J44" s="46">
        <f>J43+K43</f>
        <v>0</v>
      </c>
      <c r="K44" s="47"/>
      <c r="L44" s="46">
        <f>L43+M43</f>
        <v>1121229033.0000002</v>
      </c>
      <c r="M44" s="50"/>
      <c r="N44" s="23">
        <f>B44+D44+F44+H44+J44</f>
        <v>1121229033.0000002</v>
      </c>
      <c r="P44" s="5" t="s">
        <v>0</v>
      </c>
      <c r="Q44" s="46">
        <f>Q43+R43</f>
        <v>132969</v>
      </c>
      <c r="R44" s="47"/>
      <c r="S44" s="46">
        <f>S43+T43</f>
        <v>7683</v>
      </c>
      <c r="T44" s="47"/>
      <c r="U44" s="46">
        <f>U43+V43</f>
        <v>4093</v>
      </c>
      <c r="V44" s="47"/>
      <c r="W44" s="46">
        <f>W43+X43</f>
        <v>28377</v>
      </c>
      <c r="X44" s="47"/>
      <c r="Y44" s="46">
        <f>Y43+Z43</f>
        <v>6261</v>
      </c>
      <c r="Z44" s="47"/>
      <c r="AA44" s="46">
        <f>AA43+AB43</f>
        <v>179383</v>
      </c>
      <c r="AB44" s="50"/>
      <c r="AC44" s="23">
        <f>Q44+S44+U44+W44+Y44</f>
        <v>179383</v>
      </c>
      <c r="AE44" s="5" t="s">
        <v>0</v>
      </c>
      <c r="AF44" s="48">
        <f>IFERROR(B44/Q44,"N.A.")</f>
        <v>6966.8782648587285</v>
      </c>
      <c r="AG44" s="49"/>
      <c r="AH44" s="48">
        <f>IFERROR(D44/S44,"N.A.")</f>
        <v>9428.3912534166357</v>
      </c>
      <c r="AI44" s="49"/>
      <c r="AJ44" s="48">
        <f>IFERROR(F44/U44,"N.A.")</f>
        <v>5981.9227950158811</v>
      </c>
      <c r="AK44" s="49"/>
      <c r="AL44" s="48">
        <f>IFERROR(H44/W44,"N.A.")</f>
        <v>3450.9587694259435</v>
      </c>
      <c r="AM44" s="49"/>
      <c r="AN44" s="48">
        <f>IFERROR(J44/Y44,"N.A.")</f>
        <v>0</v>
      </c>
      <c r="AO44" s="49"/>
      <c r="AP44" s="48">
        <f>IFERROR(L44/AA44,"N.A.")</f>
        <v>6250.4754240925849</v>
      </c>
      <c r="AQ44" s="49"/>
      <c r="AR44" s="17">
        <f>IFERROR(N44/AC44, "N.A.")</f>
        <v>6250.4754240925849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6928159.9999999991</v>
      </c>
      <c r="C15" s="2"/>
      <c r="D15" s="2"/>
      <c r="E15" s="2"/>
      <c r="F15" s="2">
        <v>1776500</v>
      </c>
      <c r="G15" s="2"/>
      <c r="H15" s="2">
        <v>26914077.999999996</v>
      </c>
      <c r="I15" s="2"/>
      <c r="J15" s="2">
        <v>0</v>
      </c>
      <c r="K15" s="2"/>
      <c r="L15" s="1">
        <f t="shared" ref="L15:M18" si="0">B15+D15+F15+H15+J15</f>
        <v>35618738</v>
      </c>
      <c r="M15" s="14">
        <f t="shared" si="0"/>
        <v>0</v>
      </c>
      <c r="N15" s="13">
        <f>L15+M15</f>
        <v>35618738</v>
      </c>
      <c r="P15" s="3" t="s">
        <v>12</v>
      </c>
      <c r="Q15" s="2">
        <v>1954</v>
      </c>
      <c r="R15" s="2">
        <v>0</v>
      </c>
      <c r="S15" s="2">
        <v>0</v>
      </c>
      <c r="T15" s="2">
        <v>0</v>
      </c>
      <c r="U15" s="2">
        <v>209</v>
      </c>
      <c r="V15" s="2">
        <v>0</v>
      </c>
      <c r="W15" s="2">
        <v>6163</v>
      </c>
      <c r="X15" s="2">
        <v>0</v>
      </c>
      <c r="Y15" s="2">
        <v>1628</v>
      </c>
      <c r="Z15" s="2">
        <v>0</v>
      </c>
      <c r="AA15" s="1">
        <f t="shared" ref="AA15:AB18" si="1">Q15+S15+U15+W15+Y15</f>
        <v>9954</v>
      </c>
      <c r="AB15" s="14">
        <f t="shared" si="1"/>
        <v>0</v>
      </c>
      <c r="AC15" s="13">
        <f>AA15+AB15</f>
        <v>9954</v>
      </c>
      <c r="AE15" s="3" t="s">
        <v>12</v>
      </c>
      <c r="AF15" s="2">
        <f t="shared" ref="AF15:AR18" si="2">IFERROR(B15/Q15, "N.A.")</f>
        <v>3545.6294779938585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8500</v>
      </c>
      <c r="AK15" s="2" t="str">
        <f t="shared" si="2"/>
        <v>N.A.</v>
      </c>
      <c r="AL15" s="2">
        <f t="shared" si="2"/>
        <v>4367.0417004705496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3578.3341370303397</v>
      </c>
      <c r="AQ15" s="16" t="str">
        <f t="shared" si="2"/>
        <v>N.A.</v>
      </c>
      <c r="AR15" s="13">
        <f t="shared" si="2"/>
        <v>3578.3341370303397</v>
      </c>
    </row>
    <row r="16" spans="1:44" ht="15" customHeight="1" thickBot="1" x14ac:dyDescent="0.3">
      <c r="A16" s="3" t="s">
        <v>13</v>
      </c>
      <c r="B16" s="2">
        <v>1305480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1305480</v>
      </c>
      <c r="M16" s="14">
        <f t="shared" si="0"/>
        <v>0</v>
      </c>
      <c r="N16" s="13">
        <f>L16+M16</f>
        <v>1305480</v>
      </c>
      <c r="P16" s="3" t="s">
        <v>13</v>
      </c>
      <c r="Q16" s="2">
        <v>550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550</v>
      </c>
      <c r="AB16" s="14">
        <f t="shared" si="1"/>
        <v>0</v>
      </c>
      <c r="AC16" s="13">
        <f>AA16+AB16</f>
        <v>550</v>
      </c>
      <c r="AE16" s="3" t="s">
        <v>13</v>
      </c>
      <c r="AF16" s="2">
        <f t="shared" si="2"/>
        <v>2373.6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2373.6</v>
      </c>
      <c r="AQ16" s="16" t="str">
        <f t="shared" si="2"/>
        <v>N.A.</v>
      </c>
      <c r="AR16" s="13">
        <f t="shared" si="2"/>
        <v>2373.6</v>
      </c>
    </row>
    <row r="17" spans="1:44" ht="15" customHeight="1" thickBot="1" x14ac:dyDescent="0.3">
      <c r="A17" s="3" t="s">
        <v>14</v>
      </c>
      <c r="B17" s="2">
        <v>28223460.000000007</v>
      </c>
      <c r="C17" s="2">
        <v>35974800</v>
      </c>
      <c r="D17" s="2">
        <v>1759560</v>
      </c>
      <c r="E17" s="2"/>
      <c r="F17" s="2"/>
      <c r="G17" s="2">
        <v>9223500</v>
      </c>
      <c r="H17" s="2"/>
      <c r="I17" s="2">
        <v>1254000.0000000002</v>
      </c>
      <c r="J17" s="2">
        <v>0</v>
      </c>
      <c r="K17" s="2"/>
      <c r="L17" s="1">
        <f t="shared" si="0"/>
        <v>29983020.000000007</v>
      </c>
      <c r="M17" s="14">
        <f t="shared" si="0"/>
        <v>46452300</v>
      </c>
      <c r="N17" s="13">
        <f>L17+M17</f>
        <v>76435320</v>
      </c>
      <c r="P17" s="3" t="s">
        <v>14</v>
      </c>
      <c r="Q17" s="2">
        <v>4975</v>
      </c>
      <c r="R17" s="2">
        <v>3184</v>
      </c>
      <c r="S17" s="2">
        <v>341</v>
      </c>
      <c r="T17" s="2">
        <v>0</v>
      </c>
      <c r="U17" s="2">
        <v>0</v>
      </c>
      <c r="V17" s="2">
        <v>550</v>
      </c>
      <c r="W17" s="2">
        <v>0</v>
      </c>
      <c r="X17" s="2">
        <v>550</v>
      </c>
      <c r="Y17" s="2">
        <v>550</v>
      </c>
      <c r="Z17" s="2">
        <v>0</v>
      </c>
      <c r="AA17" s="1">
        <f t="shared" si="1"/>
        <v>5866</v>
      </c>
      <c r="AB17" s="14">
        <f t="shared" si="1"/>
        <v>4284</v>
      </c>
      <c r="AC17" s="13">
        <f>AA17+AB17</f>
        <v>10150</v>
      </c>
      <c r="AE17" s="3" t="s">
        <v>14</v>
      </c>
      <c r="AF17" s="2">
        <f t="shared" si="2"/>
        <v>5673.0572864321621</v>
      </c>
      <c r="AG17" s="2">
        <f t="shared" si="2"/>
        <v>11298.618090452261</v>
      </c>
      <c r="AH17" s="2">
        <f t="shared" si="2"/>
        <v>5160</v>
      </c>
      <c r="AI17" s="2" t="str">
        <f t="shared" si="2"/>
        <v>N.A.</v>
      </c>
      <c r="AJ17" s="2" t="str">
        <f t="shared" si="2"/>
        <v>N.A.</v>
      </c>
      <c r="AK17" s="2">
        <f t="shared" si="2"/>
        <v>16770</v>
      </c>
      <c r="AL17" s="2" t="str">
        <f t="shared" si="2"/>
        <v>N.A.</v>
      </c>
      <c r="AM17" s="2">
        <f t="shared" si="2"/>
        <v>2280.0000000000005</v>
      </c>
      <c r="AN17" s="2">
        <f t="shared" si="2"/>
        <v>0</v>
      </c>
      <c r="AO17" s="2" t="str">
        <f t="shared" si="2"/>
        <v>N.A.</v>
      </c>
      <c r="AP17" s="15">
        <f t="shared" si="2"/>
        <v>5111.3228775997286</v>
      </c>
      <c r="AQ17" s="16">
        <f t="shared" si="2"/>
        <v>10843.207282913165</v>
      </c>
      <c r="AR17" s="13">
        <f t="shared" si="2"/>
        <v>7530.5733990147783</v>
      </c>
    </row>
    <row r="18" spans="1:44" ht="15" customHeight="1" thickBot="1" x14ac:dyDescent="0.3">
      <c r="A18" s="3" t="s">
        <v>15</v>
      </c>
      <c r="B18" s="2">
        <v>15411825</v>
      </c>
      <c r="C18" s="2">
        <v>3677250</v>
      </c>
      <c r="D18" s="2">
        <v>6653175</v>
      </c>
      <c r="E18" s="2"/>
      <c r="F18" s="2"/>
      <c r="G18" s="2">
        <v>8663750.0000000019</v>
      </c>
      <c r="H18" s="2">
        <v>13438993.999999998</v>
      </c>
      <c r="I18" s="2"/>
      <c r="J18" s="2">
        <v>0</v>
      </c>
      <c r="K18" s="2"/>
      <c r="L18" s="1">
        <f t="shared" si="0"/>
        <v>35503994</v>
      </c>
      <c r="M18" s="14">
        <f t="shared" si="0"/>
        <v>12341000.000000002</v>
      </c>
      <c r="N18" s="13">
        <f>L18+M18</f>
        <v>47844994</v>
      </c>
      <c r="P18" s="3" t="s">
        <v>15</v>
      </c>
      <c r="Q18" s="2">
        <v>3780</v>
      </c>
      <c r="R18" s="2">
        <v>435</v>
      </c>
      <c r="S18" s="2">
        <v>885</v>
      </c>
      <c r="T18" s="2">
        <v>0</v>
      </c>
      <c r="U18" s="2">
        <v>0</v>
      </c>
      <c r="V18" s="2">
        <v>1181</v>
      </c>
      <c r="W18" s="2">
        <v>5046</v>
      </c>
      <c r="X18" s="2">
        <v>0</v>
      </c>
      <c r="Y18" s="2">
        <v>2220</v>
      </c>
      <c r="Z18" s="2">
        <v>0</v>
      </c>
      <c r="AA18" s="1">
        <f t="shared" si="1"/>
        <v>11931</v>
      </c>
      <c r="AB18" s="14">
        <f t="shared" si="1"/>
        <v>1616</v>
      </c>
      <c r="AC18" s="22">
        <f>AA18+AB18</f>
        <v>13547</v>
      </c>
      <c r="AE18" s="3" t="s">
        <v>15</v>
      </c>
      <c r="AF18" s="2">
        <f t="shared" si="2"/>
        <v>4077.2023809523807</v>
      </c>
      <c r="AG18" s="2">
        <f t="shared" si="2"/>
        <v>8453.4482758620688</v>
      </c>
      <c r="AH18" s="2">
        <f t="shared" si="2"/>
        <v>7517.7118644067796</v>
      </c>
      <c r="AI18" s="2" t="str">
        <f t="shared" si="2"/>
        <v>N.A.</v>
      </c>
      <c r="AJ18" s="2" t="str">
        <f t="shared" si="2"/>
        <v>N.A.</v>
      </c>
      <c r="AK18" s="2">
        <f t="shared" si="2"/>
        <v>7335.9441151566489</v>
      </c>
      <c r="AL18" s="2">
        <f t="shared" si="2"/>
        <v>2663.2964724534281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2975.776883748219</v>
      </c>
      <c r="AQ18" s="16">
        <f t="shared" si="2"/>
        <v>7636.7574257425758</v>
      </c>
      <c r="AR18" s="13">
        <f t="shared" si="2"/>
        <v>3531.7778105853695</v>
      </c>
    </row>
    <row r="19" spans="1:44" ht="15" customHeight="1" thickBot="1" x14ac:dyDescent="0.3">
      <c r="A19" s="4" t="s">
        <v>16</v>
      </c>
      <c r="B19" s="2">
        <f t="shared" ref="B19:K19" si="3">SUM(B15:B18)</f>
        <v>51868925.000000007</v>
      </c>
      <c r="C19" s="2">
        <f t="shared" si="3"/>
        <v>39652050</v>
      </c>
      <c r="D19" s="2">
        <f t="shared" si="3"/>
        <v>8412735</v>
      </c>
      <c r="E19" s="2">
        <f t="shared" si="3"/>
        <v>0</v>
      </c>
      <c r="F19" s="2">
        <f t="shared" si="3"/>
        <v>1776500</v>
      </c>
      <c r="G19" s="2">
        <f t="shared" si="3"/>
        <v>17887250</v>
      </c>
      <c r="H19" s="2">
        <f t="shared" si="3"/>
        <v>40353071.999999993</v>
      </c>
      <c r="I19" s="2">
        <f t="shared" si="3"/>
        <v>1254000.0000000002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102411232</v>
      </c>
      <c r="M19" s="14">
        <f t="shared" ref="M19" si="5">C19+E19+G19+I19+K19</f>
        <v>58793300</v>
      </c>
      <c r="N19" s="22">
        <f>L19+M19</f>
        <v>161204532</v>
      </c>
      <c r="P19" s="4" t="s">
        <v>16</v>
      </c>
      <c r="Q19" s="2">
        <f t="shared" ref="Q19:Z19" si="6">SUM(Q15:Q18)</f>
        <v>11259</v>
      </c>
      <c r="R19" s="2">
        <f t="shared" si="6"/>
        <v>3619</v>
      </c>
      <c r="S19" s="2">
        <f t="shared" si="6"/>
        <v>1226</v>
      </c>
      <c r="T19" s="2">
        <f t="shared" si="6"/>
        <v>0</v>
      </c>
      <c r="U19" s="2">
        <f t="shared" si="6"/>
        <v>209</v>
      </c>
      <c r="V19" s="2">
        <f t="shared" si="6"/>
        <v>1731</v>
      </c>
      <c r="W19" s="2">
        <f t="shared" si="6"/>
        <v>11209</v>
      </c>
      <c r="X19" s="2">
        <f t="shared" si="6"/>
        <v>550</v>
      </c>
      <c r="Y19" s="2">
        <f t="shared" si="6"/>
        <v>4398</v>
      </c>
      <c r="Z19" s="2">
        <f t="shared" si="6"/>
        <v>0</v>
      </c>
      <c r="AA19" s="1">
        <f t="shared" ref="AA19" si="7">Q19+S19+U19+W19+Y19</f>
        <v>28301</v>
      </c>
      <c r="AB19" s="14">
        <f t="shared" ref="AB19" si="8">R19+T19+V19+X19+Z19</f>
        <v>5900</v>
      </c>
      <c r="AC19" s="13">
        <f>AA19+AB19</f>
        <v>34201</v>
      </c>
      <c r="AE19" s="4" t="s">
        <v>16</v>
      </c>
      <c r="AF19" s="2">
        <f t="shared" ref="AF19:AO19" si="9">IFERROR(B19/Q19, "N.A.")</f>
        <v>4606.8856026290086</v>
      </c>
      <c r="AG19" s="2">
        <f t="shared" si="9"/>
        <v>10956.631666206134</v>
      </c>
      <c r="AH19" s="2">
        <f t="shared" si="9"/>
        <v>6861.9371941272429</v>
      </c>
      <c r="AI19" s="2" t="str">
        <f t="shared" si="9"/>
        <v>N.A.</v>
      </c>
      <c r="AJ19" s="2">
        <f t="shared" si="9"/>
        <v>8500</v>
      </c>
      <c r="AK19" s="2">
        <f t="shared" si="9"/>
        <v>10333.477758521087</v>
      </c>
      <c r="AL19" s="2">
        <f t="shared" si="9"/>
        <v>3600.0599518244262</v>
      </c>
      <c r="AM19" s="2">
        <f t="shared" si="9"/>
        <v>2280.0000000000005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3618.6435814988868</v>
      </c>
      <c r="AQ19" s="16">
        <f t="shared" ref="AQ19" si="11">IFERROR(M19/AB19, "N.A.")</f>
        <v>9964.9661016949158</v>
      </c>
      <c r="AR19" s="13">
        <f t="shared" ref="AR19" si="12">IFERROR(N19/AC19, "N.A.")</f>
        <v>4713.4449869886848</v>
      </c>
    </row>
    <row r="20" spans="1:44" ht="15" customHeight="1" thickBot="1" x14ac:dyDescent="0.3">
      <c r="A20" s="5" t="s">
        <v>0</v>
      </c>
      <c r="B20" s="46">
        <f>B19+C19</f>
        <v>91520975</v>
      </c>
      <c r="C20" s="47"/>
      <c r="D20" s="46">
        <f>D19+E19</f>
        <v>8412735</v>
      </c>
      <c r="E20" s="47"/>
      <c r="F20" s="46">
        <f>F19+G19</f>
        <v>19663750</v>
      </c>
      <c r="G20" s="47"/>
      <c r="H20" s="46">
        <f>H19+I19</f>
        <v>41607071.999999993</v>
      </c>
      <c r="I20" s="47"/>
      <c r="J20" s="46">
        <f>J19+K19</f>
        <v>0</v>
      </c>
      <c r="K20" s="47"/>
      <c r="L20" s="46">
        <f>L19+M19</f>
        <v>161204532</v>
      </c>
      <c r="M20" s="50"/>
      <c r="N20" s="23">
        <f>B20+D20+F20+H20+J20</f>
        <v>161204532</v>
      </c>
      <c r="P20" s="5" t="s">
        <v>0</v>
      </c>
      <c r="Q20" s="46">
        <f>Q19+R19</f>
        <v>14878</v>
      </c>
      <c r="R20" s="47"/>
      <c r="S20" s="46">
        <f>S19+T19</f>
        <v>1226</v>
      </c>
      <c r="T20" s="47"/>
      <c r="U20" s="46">
        <f>U19+V19</f>
        <v>1940</v>
      </c>
      <c r="V20" s="47"/>
      <c r="W20" s="46">
        <f>W19+X19</f>
        <v>11759</v>
      </c>
      <c r="X20" s="47"/>
      <c r="Y20" s="46">
        <f>Y19+Z19</f>
        <v>4398</v>
      </c>
      <c r="Z20" s="47"/>
      <c r="AA20" s="46">
        <f>AA19+AB19</f>
        <v>34201</v>
      </c>
      <c r="AB20" s="47"/>
      <c r="AC20" s="24">
        <f>Q20+S20+U20+W20+Y20</f>
        <v>34201</v>
      </c>
      <c r="AE20" s="5" t="s">
        <v>0</v>
      </c>
      <c r="AF20" s="48">
        <f>IFERROR(B20/Q20,"N.A.")</f>
        <v>6151.4299637047989</v>
      </c>
      <c r="AG20" s="49"/>
      <c r="AH20" s="48">
        <f>IFERROR(D20/S20,"N.A.")</f>
        <v>6861.9371941272429</v>
      </c>
      <c r="AI20" s="49"/>
      <c r="AJ20" s="48">
        <f>IFERROR(F20/U20,"N.A.")</f>
        <v>10135.953608247422</v>
      </c>
      <c r="AK20" s="49"/>
      <c r="AL20" s="48">
        <f>IFERROR(H20/W20,"N.A.")</f>
        <v>3538.3172038438638</v>
      </c>
      <c r="AM20" s="49"/>
      <c r="AN20" s="48">
        <f>IFERROR(J20/Y20,"N.A.")</f>
        <v>0</v>
      </c>
      <c r="AO20" s="49"/>
      <c r="AP20" s="48">
        <f>IFERROR(L20/AA20,"N.A.")</f>
        <v>4713.4449869886848</v>
      </c>
      <c r="AQ20" s="49"/>
      <c r="AR20" s="17">
        <f>IFERROR(N20/AC20, "N.A.")</f>
        <v>4713.4449869886848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6029460</v>
      </c>
      <c r="C27" s="2"/>
      <c r="D27" s="2"/>
      <c r="E27" s="2"/>
      <c r="F27" s="2">
        <v>1776500</v>
      </c>
      <c r="G27" s="2"/>
      <c r="H27" s="2">
        <v>13594075</v>
      </c>
      <c r="I27" s="2"/>
      <c r="J27" s="2">
        <v>0</v>
      </c>
      <c r="K27" s="2"/>
      <c r="L27" s="1">
        <f t="shared" ref="L27:M30" si="13">B27+D27+F27+H27+J27</f>
        <v>21400035</v>
      </c>
      <c r="M27" s="14">
        <f t="shared" si="13"/>
        <v>0</v>
      </c>
      <c r="N27" s="13">
        <f>L27+M27</f>
        <v>21400035</v>
      </c>
      <c r="P27" s="3" t="s">
        <v>12</v>
      </c>
      <c r="Q27" s="2">
        <v>1745</v>
      </c>
      <c r="R27" s="2">
        <v>0</v>
      </c>
      <c r="S27" s="2">
        <v>0</v>
      </c>
      <c r="T27" s="2">
        <v>0</v>
      </c>
      <c r="U27" s="2">
        <v>209</v>
      </c>
      <c r="V27" s="2">
        <v>0</v>
      </c>
      <c r="W27" s="2">
        <v>1727</v>
      </c>
      <c r="X27" s="2">
        <v>0</v>
      </c>
      <c r="Y27" s="2">
        <v>550</v>
      </c>
      <c r="Z27" s="2">
        <v>0</v>
      </c>
      <c r="AA27" s="1">
        <f t="shared" ref="AA27:AB30" si="14">Q27+S27+U27+W27+Y27</f>
        <v>4231</v>
      </c>
      <c r="AB27" s="14">
        <f t="shared" si="14"/>
        <v>0</v>
      </c>
      <c r="AC27" s="13">
        <f>AA27+AB27</f>
        <v>4231</v>
      </c>
      <c r="AE27" s="3" t="s">
        <v>12</v>
      </c>
      <c r="AF27" s="2">
        <f t="shared" ref="AF27:AR30" si="15">IFERROR(B27/Q27, "N.A.")</f>
        <v>3455.2779369627506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8500</v>
      </c>
      <c r="AK27" s="2" t="str">
        <f t="shared" si="15"/>
        <v>N.A.</v>
      </c>
      <c r="AL27" s="2">
        <f t="shared" si="15"/>
        <v>7871.496815286624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5057.9142046797451</v>
      </c>
      <c r="AQ27" s="16" t="str">
        <f t="shared" si="15"/>
        <v>N.A.</v>
      </c>
      <c r="AR27" s="13">
        <f t="shared" si="15"/>
        <v>5057.9142046797451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15797770</v>
      </c>
      <c r="C29" s="2">
        <v>23122399.999999996</v>
      </c>
      <c r="D29" s="2">
        <v>1759560</v>
      </c>
      <c r="E29" s="2"/>
      <c r="F29" s="2"/>
      <c r="G29" s="2">
        <v>9223500</v>
      </c>
      <c r="H29" s="2"/>
      <c r="I29" s="2"/>
      <c r="J29" s="2">
        <v>0</v>
      </c>
      <c r="K29" s="2"/>
      <c r="L29" s="1">
        <f t="shared" si="13"/>
        <v>17557330</v>
      </c>
      <c r="M29" s="14">
        <f t="shared" si="13"/>
        <v>32345899.999999996</v>
      </c>
      <c r="N29" s="13">
        <f>L29+M29</f>
        <v>49903230</v>
      </c>
      <c r="P29" s="3" t="s">
        <v>14</v>
      </c>
      <c r="Q29" s="2">
        <v>2070</v>
      </c>
      <c r="R29" s="2">
        <v>1875</v>
      </c>
      <c r="S29" s="2">
        <v>341</v>
      </c>
      <c r="T29" s="2">
        <v>0</v>
      </c>
      <c r="U29" s="2">
        <v>0</v>
      </c>
      <c r="V29" s="2">
        <v>550</v>
      </c>
      <c r="W29" s="2">
        <v>0</v>
      </c>
      <c r="X29" s="2">
        <v>0</v>
      </c>
      <c r="Y29" s="2">
        <v>550</v>
      </c>
      <c r="Z29" s="2">
        <v>0</v>
      </c>
      <c r="AA29" s="1">
        <f t="shared" si="14"/>
        <v>2961</v>
      </c>
      <c r="AB29" s="14">
        <f t="shared" si="14"/>
        <v>2425</v>
      </c>
      <c r="AC29" s="13">
        <f>AA29+AB29</f>
        <v>5386</v>
      </c>
      <c r="AE29" s="3" t="s">
        <v>14</v>
      </c>
      <c r="AF29" s="2">
        <f t="shared" si="15"/>
        <v>7631.7729468599036</v>
      </c>
      <c r="AG29" s="2">
        <f t="shared" si="15"/>
        <v>12331.946666666665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>
        <f t="shared" si="15"/>
        <v>16770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5929.5271867612291</v>
      </c>
      <c r="AQ29" s="16">
        <f t="shared" si="15"/>
        <v>13338.515463917523</v>
      </c>
      <c r="AR29" s="13">
        <f t="shared" si="15"/>
        <v>9265.3601930932055</v>
      </c>
    </row>
    <row r="30" spans="1:44" ht="15" customHeight="1" thickBot="1" x14ac:dyDescent="0.3">
      <c r="A30" s="3" t="s">
        <v>15</v>
      </c>
      <c r="B30" s="2">
        <v>15024825.000000002</v>
      </c>
      <c r="C30" s="2"/>
      <c r="D30" s="2">
        <v>3315300</v>
      </c>
      <c r="E30" s="2"/>
      <c r="F30" s="2"/>
      <c r="G30" s="2">
        <v>8663750.0000000019</v>
      </c>
      <c r="H30" s="2">
        <v>12841228.999999998</v>
      </c>
      <c r="I30" s="2"/>
      <c r="J30" s="2">
        <v>0</v>
      </c>
      <c r="K30" s="2"/>
      <c r="L30" s="1">
        <f t="shared" si="13"/>
        <v>31181354</v>
      </c>
      <c r="M30" s="14">
        <f t="shared" si="13"/>
        <v>8663750.0000000019</v>
      </c>
      <c r="N30" s="13">
        <f>L30+M30</f>
        <v>39845104</v>
      </c>
      <c r="P30" s="3" t="s">
        <v>15</v>
      </c>
      <c r="Q30" s="2">
        <v>3330</v>
      </c>
      <c r="R30" s="2">
        <v>0</v>
      </c>
      <c r="S30" s="2">
        <v>435</v>
      </c>
      <c r="T30" s="2">
        <v>0</v>
      </c>
      <c r="U30" s="2">
        <v>0</v>
      </c>
      <c r="V30" s="2">
        <v>1181</v>
      </c>
      <c r="W30" s="2">
        <v>4176</v>
      </c>
      <c r="X30" s="2">
        <v>0</v>
      </c>
      <c r="Y30" s="2">
        <v>435</v>
      </c>
      <c r="Z30" s="2">
        <v>0</v>
      </c>
      <c r="AA30" s="1">
        <f t="shared" si="14"/>
        <v>8376</v>
      </c>
      <c r="AB30" s="14">
        <f t="shared" si="14"/>
        <v>1181</v>
      </c>
      <c r="AC30" s="22">
        <f>AA30+AB30</f>
        <v>9557</v>
      </c>
      <c r="AE30" s="3" t="s">
        <v>15</v>
      </c>
      <c r="AF30" s="2">
        <f t="shared" si="15"/>
        <v>4511.95945945946</v>
      </c>
      <c r="AG30" s="2" t="str">
        <f t="shared" si="15"/>
        <v>N.A.</v>
      </c>
      <c r="AH30" s="2">
        <f t="shared" si="15"/>
        <v>7621.3793103448279</v>
      </c>
      <c r="AI30" s="2" t="str">
        <f t="shared" si="15"/>
        <v>N.A.</v>
      </c>
      <c r="AJ30" s="2" t="str">
        <f t="shared" si="15"/>
        <v>N.A.</v>
      </c>
      <c r="AK30" s="2">
        <f t="shared" si="15"/>
        <v>7335.9441151566489</v>
      </c>
      <c r="AL30" s="2">
        <f t="shared" si="15"/>
        <v>3075.0069444444439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3722.7022445081184</v>
      </c>
      <c r="AQ30" s="16">
        <f t="shared" si="15"/>
        <v>7335.9441151566489</v>
      </c>
      <c r="AR30" s="13">
        <f t="shared" si="15"/>
        <v>4169.2062362666111</v>
      </c>
    </row>
    <row r="31" spans="1:44" ht="15" customHeight="1" thickBot="1" x14ac:dyDescent="0.3">
      <c r="A31" s="4" t="s">
        <v>16</v>
      </c>
      <c r="B31" s="2">
        <f t="shared" ref="B31:K31" si="16">SUM(B27:B30)</f>
        <v>36852055</v>
      </c>
      <c r="C31" s="2">
        <f t="shared" si="16"/>
        <v>23122399.999999996</v>
      </c>
      <c r="D31" s="2">
        <f t="shared" si="16"/>
        <v>5074860</v>
      </c>
      <c r="E31" s="2">
        <f t="shared" si="16"/>
        <v>0</v>
      </c>
      <c r="F31" s="2">
        <f t="shared" si="16"/>
        <v>1776500</v>
      </c>
      <c r="G31" s="2">
        <f t="shared" si="16"/>
        <v>17887250</v>
      </c>
      <c r="H31" s="2">
        <f t="shared" si="16"/>
        <v>26435304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70138719</v>
      </c>
      <c r="M31" s="14">
        <f t="shared" ref="M31" si="18">C31+E31+G31+I31+K31</f>
        <v>41009650</v>
      </c>
      <c r="N31" s="22">
        <f>L31+M31</f>
        <v>111148369</v>
      </c>
      <c r="P31" s="4" t="s">
        <v>16</v>
      </c>
      <c r="Q31" s="2">
        <f t="shared" ref="Q31:Z31" si="19">SUM(Q27:Q30)</f>
        <v>7145</v>
      </c>
      <c r="R31" s="2">
        <f t="shared" si="19"/>
        <v>1875</v>
      </c>
      <c r="S31" s="2">
        <f t="shared" si="19"/>
        <v>776</v>
      </c>
      <c r="T31" s="2">
        <f t="shared" si="19"/>
        <v>0</v>
      </c>
      <c r="U31" s="2">
        <f t="shared" si="19"/>
        <v>209</v>
      </c>
      <c r="V31" s="2">
        <f t="shared" si="19"/>
        <v>1731</v>
      </c>
      <c r="W31" s="2">
        <f t="shared" si="19"/>
        <v>5903</v>
      </c>
      <c r="X31" s="2">
        <f t="shared" si="19"/>
        <v>0</v>
      </c>
      <c r="Y31" s="2">
        <f t="shared" si="19"/>
        <v>1535</v>
      </c>
      <c r="Z31" s="2">
        <f t="shared" si="19"/>
        <v>0</v>
      </c>
      <c r="AA31" s="1">
        <f t="shared" ref="AA31" si="20">Q31+S31+U31+W31+Y31</f>
        <v>15568</v>
      </c>
      <c r="AB31" s="14">
        <f t="shared" ref="AB31" si="21">R31+T31+V31+X31+Z31</f>
        <v>3606</v>
      </c>
      <c r="AC31" s="13">
        <f>AA31+AB31</f>
        <v>19174</v>
      </c>
      <c r="AE31" s="4" t="s">
        <v>16</v>
      </c>
      <c r="AF31" s="2">
        <f t="shared" ref="AF31:AO31" si="22">IFERROR(B31/Q31, "N.A.")</f>
        <v>5157.7403778866337</v>
      </c>
      <c r="AG31" s="2">
        <f t="shared" si="22"/>
        <v>12331.946666666665</v>
      </c>
      <c r="AH31" s="2">
        <f t="shared" si="22"/>
        <v>6539.7680412371137</v>
      </c>
      <c r="AI31" s="2" t="str">
        <f t="shared" si="22"/>
        <v>N.A.</v>
      </c>
      <c r="AJ31" s="2">
        <f t="shared" si="22"/>
        <v>8500</v>
      </c>
      <c r="AK31" s="2">
        <f t="shared" si="22"/>
        <v>10333.477758521087</v>
      </c>
      <c r="AL31" s="2">
        <f t="shared" si="22"/>
        <v>4478.2829069964428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4505.3133992805751</v>
      </c>
      <c r="AQ31" s="16">
        <f t="shared" ref="AQ31" si="24">IFERROR(M31/AB31, "N.A.")</f>
        <v>11372.615085967831</v>
      </c>
      <c r="AR31" s="13">
        <f t="shared" ref="AR31" si="25">IFERROR(N31/AC31, "N.A.")</f>
        <v>5796.8274225513715</v>
      </c>
    </row>
    <row r="32" spans="1:44" ht="15" customHeight="1" thickBot="1" x14ac:dyDescent="0.3">
      <c r="A32" s="5" t="s">
        <v>0</v>
      </c>
      <c r="B32" s="46">
        <f>B31+C31</f>
        <v>59974455</v>
      </c>
      <c r="C32" s="47"/>
      <c r="D32" s="46">
        <f>D31+E31</f>
        <v>5074860</v>
      </c>
      <c r="E32" s="47"/>
      <c r="F32" s="46">
        <f>F31+G31</f>
        <v>19663750</v>
      </c>
      <c r="G32" s="47"/>
      <c r="H32" s="46">
        <f>H31+I31</f>
        <v>26435304</v>
      </c>
      <c r="I32" s="47"/>
      <c r="J32" s="46">
        <f>J31+K31</f>
        <v>0</v>
      </c>
      <c r="K32" s="47"/>
      <c r="L32" s="46">
        <f>L31+M31</f>
        <v>111148369</v>
      </c>
      <c r="M32" s="50"/>
      <c r="N32" s="23">
        <f>B32+D32+F32+H32+J32</f>
        <v>111148369</v>
      </c>
      <c r="P32" s="5" t="s">
        <v>0</v>
      </c>
      <c r="Q32" s="46">
        <f>Q31+R31</f>
        <v>9020</v>
      </c>
      <c r="R32" s="47"/>
      <c r="S32" s="46">
        <f>S31+T31</f>
        <v>776</v>
      </c>
      <c r="T32" s="47"/>
      <c r="U32" s="46">
        <f>U31+V31</f>
        <v>1940</v>
      </c>
      <c r="V32" s="47"/>
      <c r="W32" s="46">
        <f>W31+X31</f>
        <v>5903</v>
      </c>
      <c r="X32" s="47"/>
      <c r="Y32" s="46">
        <f>Y31+Z31</f>
        <v>1535</v>
      </c>
      <c r="Z32" s="47"/>
      <c r="AA32" s="46">
        <f>AA31+AB31</f>
        <v>19174</v>
      </c>
      <c r="AB32" s="47"/>
      <c r="AC32" s="24">
        <f>Q32+S32+U32+W32+Y32</f>
        <v>19174</v>
      </c>
      <c r="AE32" s="5" t="s">
        <v>0</v>
      </c>
      <c r="AF32" s="48">
        <f>IFERROR(B32/Q32,"N.A.")</f>
        <v>6649.0526607538804</v>
      </c>
      <c r="AG32" s="49"/>
      <c r="AH32" s="48">
        <f>IFERROR(D32/S32,"N.A.")</f>
        <v>6539.7680412371137</v>
      </c>
      <c r="AI32" s="49"/>
      <c r="AJ32" s="48">
        <f>IFERROR(F32/U32,"N.A.")</f>
        <v>10135.953608247422</v>
      </c>
      <c r="AK32" s="49"/>
      <c r="AL32" s="48">
        <f>IFERROR(H32/W32,"N.A.")</f>
        <v>4478.2829069964428</v>
      </c>
      <c r="AM32" s="49"/>
      <c r="AN32" s="48">
        <f>IFERROR(J32/Y32,"N.A.")</f>
        <v>0</v>
      </c>
      <c r="AO32" s="49"/>
      <c r="AP32" s="48">
        <f>IFERROR(L32/AA32,"N.A.")</f>
        <v>5796.8274225513715</v>
      </c>
      <c r="AQ32" s="49"/>
      <c r="AR32" s="17">
        <f>IFERROR(N32/AC32, "N.A.")</f>
        <v>5796.8274225513715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898700</v>
      </c>
      <c r="C39" s="2"/>
      <c r="D39" s="2"/>
      <c r="E39" s="2"/>
      <c r="F39" s="2"/>
      <c r="G39" s="2"/>
      <c r="H39" s="2">
        <v>13320003</v>
      </c>
      <c r="I39" s="2"/>
      <c r="J39" s="2">
        <v>0</v>
      </c>
      <c r="K39" s="2"/>
      <c r="L39" s="1">
        <f t="shared" ref="L39:M42" si="26">B39+D39+F39+H39+J39</f>
        <v>14218703</v>
      </c>
      <c r="M39" s="14">
        <f t="shared" si="26"/>
        <v>0</v>
      </c>
      <c r="N39" s="13">
        <f>L39+M39</f>
        <v>14218703</v>
      </c>
      <c r="P39" s="3" t="s">
        <v>12</v>
      </c>
      <c r="Q39" s="2">
        <v>209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4436</v>
      </c>
      <c r="X39" s="2">
        <v>0</v>
      </c>
      <c r="Y39" s="2">
        <v>1078</v>
      </c>
      <c r="Z39" s="2">
        <v>0</v>
      </c>
      <c r="AA39" s="1">
        <f t="shared" ref="AA39:AB42" si="27">Q39+S39+U39+W39+Y39</f>
        <v>5723</v>
      </c>
      <c r="AB39" s="14">
        <f t="shared" si="27"/>
        <v>0</v>
      </c>
      <c r="AC39" s="13">
        <f>AA39+AB39</f>
        <v>5723</v>
      </c>
      <c r="AE39" s="3" t="s">
        <v>12</v>
      </c>
      <c r="AF39" s="2">
        <f t="shared" ref="AF39:AR42" si="28">IFERROR(B39/Q39, "N.A.")</f>
        <v>4300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3002.7058160504957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2484.4841866154115</v>
      </c>
      <c r="AQ39" s="16" t="str">
        <f t="shared" si="28"/>
        <v>N.A.</v>
      </c>
      <c r="AR39" s="13">
        <f t="shared" si="28"/>
        <v>2484.4841866154115</v>
      </c>
    </row>
    <row r="40" spans="1:44" ht="15" customHeight="1" thickBot="1" x14ac:dyDescent="0.3">
      <c r="A40" s="3" t="s">
        <v>13</v>
      </c>
      <c r="B40" s="2">
        <v>1305480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1305480</v>
      </c>
      <c r="M40" s="14">
        <f t="shared" si="26"/>
        <v>0</v>
      </c>
      <c r="N40" s="13">
        <f>L40+M40</f>
        <v>1305480</v>
      </c>
      <c r="P40" s="3" t="s">
        <v>13</v>
      </c>
      <c r="Q40" s="2">
        <v>550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550</v>
      </c>
      <c r="AB40" s="14">
        <f t="shared" si="27"/>
        <v>0</v>
      </c>
      <c r="AC40" s="13">
        <f>AA40+AB40</f>
        <v>550</v>
      </c>
      <c r="AE40" s="3" t="s">
        <v>13</v>
      </c>
      <c r="AF40" s="2">
        <f t="shared" si="28"/>
        <v>2373.6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2373.6</v>
      </c>
      <c r="AQ40" s="16" t="str">
        <f t="shared" si="28"/>
        <v>N.A.</v>
      </c>
      <c r="AR40" s="13">
        <f t="shared" si="28"/>
        <v>2373.6</v>
      </c>
    </row>
    <row r="41" spans="1:44" ht="15" customHeight="1" thickBot="1" x14ac:dyDescent="0.3">
      <c r="A41" s="3" t="s">
        <v>14</v>
      </c>
      <c r="B41" s="2">
        <v>12425690</v>
      </c>
      <c r="C41" s="2">
        <v>12852400</v>
      </c>
      <c r="D41" s="2"/>
      <c r="E41" s="2"/>
      <c r="F41" s="2"/>
      <c r="G41" s="2"/>
      <c r="H41" s="2"/>
      <c r="I41" s="2">
        <v>1254000.0000000002</v>
      </c>
      <c r="J41" s="2"/>
      <c r="K41" s="2"/>
      <c r="L41" s="1">
        <f t="shared" si="26"/>
        <v>12425690</v>
      </c>
      <c r="M41" s="14">
        <f t="shared" si="26"/>
        <v>14106400</v>
      </c>
      <c r="N41" s="13">
        <f>L41+M41</f>
        <v>26532090</v>
      </c>
      <c r="P41" s="3" t="s">
        <v>14</v>
      </c>
      <c r="Q41" s="2">
        <v>2905</v>
      </c>
      <c r="R41" s="2">
        <v>1309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550</v>
      </c>
      <c r="Y41" s="2">
        <v>0</v>
      </c>
      <c r="Z41" s="2">
        <v>0</v>
      </c>
      <c r="AA41" s="1">
        <f t="shared" si="27"/>
        <v>2905</v>
      </c>
      <c r="AB41" s="14">
        <f t="shared" si="27"/>
        <v>1859</v>
      </c>
      <c r="AC41" s="13">
        <f>AA41+AB41</f>
        <v>4764</v>
      </c>
      <c r="AE41" s="3" t="s">
        <v>14</v>
      </c>
      <c r="AF41" s="2">
        <f t="shared" si="28"/>
        <v>4277.3459552495697</v>
      </c>
      <c r="AG41" s="2">
        <f t="shared" si="28"/>
        <v>9818.4873949579833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2280.0000000000005</v>
      </c>
      <c r="AN41" s="2" t="str">
        <f t="shared" si="28"/>
        <v>N.A.</v>
      </c>
      <c r="AO41" s="2" t="str">
        <f t="shared" si="28"/>
        <v>N.A.</v>
      </c>
      <c r="AP41" s="15">
        <f t="shared" si="28"/>
        <v>4277.3459552495697</v>
      </c>
      <c r="AQ41" s="16">
        <f t="shared" si="28"/>
        <v>7588.165680473373</v>
      </c>
      <c r="AR41" s="13">
        <f t="shared" si="28"/>
        <v>5569.2884130982366</v>
      </c>
    </row>
    <row r="42" spans="1:44" ht="15" customHeight="1" thickBot="1" x14ac:dyDescent="0.3">
      <c r="A42" s="3" t="s">
        <v>15</v>
      </c>
      <c r="B42" s="2">
        <v>387000</v>
      </c>
      <c r="C42" s="2">
        <v>3677250</v>
      </c>
      <c r="D42" s="2">
        <v>3337875</v>
      </c>
      <c r="E42" s="2"/>
      <c r="F42" s="2"/>
      <c r="G42" s="2"/>
      <c r="H42" s="2">
        <v>597765</v>
      </c>
      <c r="I42" s="2"/>
      <c r="J42" s="2">
        <v>0</v>
      </c>
      <c r="K42" s="2"/>
      <c r="L42" s="1">
        <f t="shared" si="26"/>
        <v>4322640</v>
      </c>
      <c r="M42" s="14">
        <f t="shared" si="26"/>
        <v>3677250</v>
      </c>
      <c r="N42" s="13">
        <f>L42+M42</f>
        <v>7999890</v>
      </c>
      <c r="P42" s="3" t="s">
        <v>15</v>
      </c>
      <c r="Q42" s="2">
        <v>450</v>
      </c>
      <c r="R42" s="2">
        <v>435</v>
      </c>
      <c r="S42" s="2">
        <v>450</v>
      </c>
      <c r="T42" s="2">
        <v>0</v>
      </c>
      <c r="U42" s="2">
        <v>0</v>
      </c>
      <c r="V42" s="2">
        <v>0</v>
      </c>
      <c r="W42" s="2">
        <v>870</v>
      </c>
      <c r="X42" s="2">
        <v>0</v>
      </c>
      <c r="Y42" s="2">
        <v>1785</v>
      </c>
      <c r="Z42" s="2">
        <v>0</v>
      </c>
      <c r="AA42" s="1">
        <f t="shared" si="27"/>
        <v>3555</v>
      </c>
      <c r="AB42" s="14">
        <f t="shared" si="27"/>
        <v>435</v>
      </c>
      <c r="AC42" s="13">
        <f>AA42+AB42</f>
        <v>3990</v>
      </c>
      <c r="AE42" s="3" t="s">
        <v>15</v>
      </c>
      <c r="AF42" s="2">
        <f t="shared" si="28"/>
        <v>860</v>
      </c>
      <c r="AG42" s="2">
        <f t="shared" si="28"/>
        <v>8453.4482758620688</v>
      </c>
      <c r="AH42" s="2">
        <f t="shared" si="28"/>
        <v>7417.5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687.08620689655174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1215.9324894514768</v>
      </c>
      <c r="AQ42" s="16">
        <f t="shared" si="28"/>
        <v>8453.4482758620688</v>
      </c>
      <c r="AR42" s="13">
        <f t="shared" si="28"/>
        <v>2004.984962406015</v>
      </c>
    </row>
    <row r="43" spans="1:44" ht="15" customHeight="1" thickBot="1" x14ac:dyDescent="0.3">
      <c r="A43" s="4" t="s">
        <v>16</v>
      </c>
      <c r="B43" s="2">
        <f t="shared" ref="B43:K43" si="29">SUM(B39:B42)</f>
        <v>15016870</v>
      </c>
      <c r="C43" s="2">
        <f t="shared" si="29"/>
        <v>16529650</v>
      </c>
      <c r="D43" s="2">
        <f t="shared" si="29"/>
        <v>3337875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13917768</v>
      </c>
      <c r="I43" s="2">
        <f t="shared" si="29"/>
        <v>1254000.0000000002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32272513</v>
      </c>
      <c r="M43" s="14">
        <f t="shared" ref="M43" si="31">C43+E43+G43+I43+K43</f>
        <v>17783650</v>
      </c>
      <c r="N43" s="22">
        <f>L43+M43</f>
        <v>50056163</v>
      </c>
      <c r="P43" s="4" t="s">
        <v>16</v>
      </c>
      <c r="Q43" s="2">
        <f t="shared" ref="Q43:Z43" si="32">SUM(Q39:Q42)</f>
        <v>4114</v>
      </c>
      <c r="R43" s="2">
        <f t="shared" si="32"/>
        <v>1744</v>
      </c>
      <c r="S43" s="2">
        <f t="shared" si="32"/>
        <v>450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5306</v>
      </c>
      <c r="X43" s="2">
        <f t="shared" si="32"/>
        <v>550</v>
      </c>
      <c r="Y43" s="2">
        <f t="shared" si="32"/>
        <v>2863</v>
      </c>
      <c r="Z43" s="2">
        <f t="shared" si="32"/>
        <v>0</v>
      </c>
      <c r="AA43" s="1">
        <f t="shared" ref="AA43" si="33">Q43+S43+U43+W43+Y43</f>
        <v>12733</v>
      </c>
      <c r="AB43" s="14">
        <f t="shared" ref="AB43" si="34">R43+T43+V43+X43+Z43</f>
        <v>2294</v>
      </c>
      <c r="AC43" s="22">
        <f>AA43+AB43</f>
        <v>15027</v>
      </c>
      <c r="AE43" s="4" t="s">
        <v>16</v>
      </c>
      <c r="AF43" s="2">
        <f t="shared" ref="AF43:AO43" si="35">IFERROR(B43/Q43, "N.A.")</f>
        <v>3650.1871657754009</v>
      </c>
      <c r="AG43" s="2">
        <f t="shared" si="35"/>
        <v>9478.0103211009173</v>
      </c>
      <c r="AH43" s="2">
        <f t="shared" si="35"/>
        <v>7417.5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2623.0245005653978</v>
      </c>
      <c r="AM43" s="2">
        <f t="shared" si="35"/>
        <v>2280.0000000000005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2534.556899395272</v>
      </c>
      <c r="AQ43" s="16">
        <f t="shared" ref="AQ43" si="37">IFERROR(M43/AB43, "N.A.")</f>
        <v>7752.2449869224065</v>
      </c>
      <c r="AR43" s="13">
        <f t="shared" ref="AR43" si="38">IFERROR(N43/AC43, "N.A.")</f>
        <v>3331.0815864776737</v>
      </c>
    </row>
    <row r="44" spans="1:44" ht="15" customHeight="1" thickBot="1" x14ac:dyDescent="0.3">
      <c r="A44" s="5" t="s">
        <v>0</v>
      </c>
      <c r="B44" s="46">
        <f>B43+C43</f>
        <v>31546520</v>
      </c>
      <c r="C44" s="47"/>
      <c r="D44" s="46">
        <f>D43+E43</f>
        <v>3337875</v>
      </c>
      <c r="E44" s="47"/>
      <c r="F44" s="46">
        <f>F43+G43</f>
        <v>0</v>
      </c>
      <c r="G44" s="47"/>
      <c r="H44" s="46">
        <f>H43+I43</f>
        <v>15171768</v>
      </c>
      <c r="I44" s="47"/>
      <c r="J44" s="46">
        <f>J43+K43</f>
        <v>0</v>
      </c>
      <c r="K44" s="47"/>
      <c r="L44" s="46">
        <f>L43+M43</f>
        <v>50056163</v>
      </c>
      <c r="M44" s="50"/>
      <c r="N44" s="23">
        <f>B44+D44+F44+H44+J44</f>
        <v>50056163</v>
      </c>
      <c r="P44" s="5" t="s">
        <v>0</v>
      </c>
      <c r="Q44" s="46">
        <f>Q43+R43</f>
        <v>5858</v>
      </c>
      <c r="R44" s="47"/>
      <c r="S44" s="46">
        <f>S43+T43</f>
        <v>450</v>
      </c>
      <c r="T44" s="47"/>
      <c r="U44" s="46">
        <f>U43+V43</f>
        <v>0</v>
      </c>
      <c r="V44" s="47"/>
      <c r="W44" s="46">
        <f>W43+X43</f>
        <v>5856</v>
      </c>
      <c r="X44" s="47"/>
      <c r="Y44" s="46">
        <f>Y43+Z43</f>
        <v>2863</v>
      </c>
      <c r="Z44" s="47"/>
      <c r="AA44" s="46">
        <f>AA43+AB43</f>
        <v>15027</v>
      </c>
      <c r="AB44" s="50"/>
      <c r="AC44" s="23">
        <f>Q44+S44+U44+W44+Y44</f>
        <v>15027</v>
      </c>
      <c r="AE44" s="5" t="s">
        <v>0</v>
      </c>
      <c r="AF44" s="48">
        <f>IFERROR(B44/Q44,"N.A.")</f>
        <v>5385.2031410037553</v>
      </c>
      <c r="AG44" s="49"/>
      <c r="AH44" s="48">
        <f>IFERROR(D44/S44,"N.A.")</f>
        <v>7417.5</v>
      </c>
      <c r="AI44" s="49"/>
      <c r="AJ44" s="48" t="str">
        <f>IFERROR(F44/U44,"N.A.")</f>
        <v>N.A.</v>
      </c>
      <c r="AK44" s="49"/>
      <c r="AL44" s="48">
        <f>IFERROR(H44/W44,"N.A.")</f>
        <v>2590.8073770491801</v>
      </c>
      <c r="AM44" s="49"/>
      <c r="AN44" s="48">
        <f>IFERROR(J44/Y44,"N.A.")</f>
        <v>0</v>
      </c>
      <c r="AO44" s="49"/>
      <c r="AP44" s="48">
        <f>IFERROR(L44/AA44,"N.A.")</f>
        <v>3331.0815864776737</v>
      </c>
      <c r="AQ44" s="49"/>
      <c r="AR44" s="17">
        <f>IFERROR(N44/AC44, "N.A.")</f>
        <v>3331.0815864776737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6646424.0000000009</v>
      </c>
      <c r="C15" s="2"/>
      <c r="D15" s="2"/>
      <c r="E15" s="2"/>
      <c r="F15" s="2"/>
      <c r="G15" s="2"/>
      <c r="H15" s="2">
        <v>12569510</v>
      </c>
      <c r="I15" s="2"/>
      <c r="J15" s="2">
        <v>0</v>
      </c>
      <c r="K15" s="2"/>
      <c r="L15" s="1">
        <f t="shared" ref="L15:M18" si="0">B15+D15+F15+H15+J15</f>
        <v>19215934</v>
      </c>
      <c r="M15" s="14">
        <f t="shared" si="0"/>
        <v>0</v>
      </c>
      <c r="N15" s="13">
        <f>L15+M15</f>
        <v>19215934</v>
      </c>
      <c r="P15" s="3" t="s">
        <v>12</v>
      </c>
      <c r="Q15" s="2">
        <v>1251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1774</v>
      </c>
      <c r="X15" s="2">
        <v>0</v>
      </c>
      <c r="Y15" s="2">
        <v>139</v>
      </c>
      <c r="Z15" s="2">
        <v>0</v>
      </c>
      <c r="AA15" s="1">
        <f t="shared" ref="AA15:AB18" si="1">Q15+S15+U15+W15+Y15</f>
        <v>3164</v>
      </c>
      <c r="AB15" s="14">
        <f t="shared" si="1"/>
        <v>0</v>
      </c>
      <c r="AC15" s="13">
        <f>AA15+AB15</f>
        <v>3164</v>
      </c>
      <c r="AE15" s="3" t="s">
        <v>12</v>
      </c>
      <c r="AF15" s="2">
        <f t="shared" ref="AF15:AR18" si="2">IFERROR(B15/Q15, "N.A.")</f>
        <v>5312.8888888888896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7085.4058624577228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6073.3040455120099</v>
      </c>
      <c r="AQ15" s="16" t="str">
        <f t="shared" si="2"/>
        <v>N.A.</v>
      </c>
      <c r="AR15" s="13">
        <f t="shared" si="2"/>
        <v>6073.3040455120099</v>
      </c>
    </row>
    <row r="16" spans="1:44" ht="15" customHeight="1" thickBot="1" x14ac:dyDescent="0.3">
      <c r="A16" s="3" t="s">
        <v>13</v>
      </c>
      <c r="B16" s="2">
        <v>836780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836780</v>
      </c>
      <c r="M16" s="14">
        <f t="shared" si="0"/>
        <v>0</v>
      </c>
      <c r="N16" s="13">
        <f>L16+M16</f>
        <v>836780</v>
      </c>
      <c r="P16" s="3" t="s">
        <v>13</v>
      </c>
      <c r="Q16" s="2">
        <v>278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278</v>
      </c>
      <c r="AB16" s="14">
        <f t="shared" si="1"/>
        <v>0</v>
      </c>
      <c r="AC16" s="13">
        <f>AA16+AB16</f>
        <v>278</v>
      </c>
      <c r="AE16" s="3" t="s">
        <v>13</v>
      </c>
      <c r="AF16" s="2">
        <f t="shared" si="2"/>
        <v>3010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3010</v>
      </c>
      <c r="AQ16" s="16" t="str">
        <f t="shared" si="2"/>
        <v>N.A.</v>
      </c>
      <c r="AR16" s="13">
        <f t="shared" si="2"/>
        <v>3010</v>
      </c>
    </row>
    <row r="17" spans="1:44" ht="15" customHeight="1" thickBot="1" x14ac:dyDescent="0.3">
      <c r="A17" s="3" t="s">
        <v>14</v>
      </c>
      <c r="B17" s="2">
        <v>11691290</v>
      </c>
      <c r="C17" s="2">
        <v>31832309.999999993</v>
      </c>
      <c r="D17" s="2"/>
      <c r="E17" s="2"/>
      <c r="F17" s="2"/>
      <c r="G17" s="2">
        <v>6314550</v>
      </c>
      <c r="H17" s="2"/>
      <c r="I17" s="2">
        <v>0</v>
      </c>
      <c r="J17" s="2"/>
      <c r="K17" s="2"/>
      <c r="L17" s="1">
        <f t="shared" si="0"/>
        <v>11691290</v>
      </c>
      <c r="M17" s="14">
        <f t="shared" si="0"/>
        <v>38146859.999999993</v>
      </c>
      <c r="N17" s="13">
        <f>L17+M17</f>
        <v>49838149.999999993</v>
      </c>
      <c r="P17" s="3" t="s">
        <v>14</v>
      </c>
      <c r="Q17" s="2">
        <v>1946</v>
      </c>
      <c r="R17" s="2">
        <v>3120</v>
      </c>
      <c r="S17" s="2">
        <v>0</v>
      </c>
      <c r="T17" s="2">
        <v>0</v>
      </c>
      <c r="U17" s="2">
        <v>0</v>
      </c>
      <c r="V17" s="2">
        <v>267</v>
      </c>
      <c r="W17" s="2">
        <v>0</v>
      </c>
      <c r="X17" s="2">
        <v>139</v>
      </c>
      <c r="Y17" s="2">
        <v>0</v>
      </c>
      <c r="Z17" s="2">
        <v>0</v>
      </c>
      <c r="AA17" s="1">
        <f t="shared" si="1"/>
        <v>1946</v>
      </c>
      <c r="AB17" s="14">
        <f t="shared" si="1"/>
        <v>3526</v>
      </c>
      <c r="AC17" s="13">
        <f>AA17+AB17</f>
        <v>5472</v>
      </c>
      <c r="AE17" s="3" t="s">
        <v>14</v>
      </c>
      <c r="AF17" s="2">
        <f t="shared" si="2"/>
        <v>6007.8571428571431</v>
      </c>
      <c r="AG17" s="2">
        <f t="shared" si="2"/>
        <v>10202.663461538459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23650</v>
      </c>
      <c r="AL17" s="2" t="str">
        <f t="shared" si="2"/>
        <v>N.A.</v>
      </c>
      <c r="AM17" s="2">
        <f t="shared" si="2"/>
        <v>0</v>
      </c>
      <c r="AN17" s="2" t="str">
        <f t="shared" si="2"/>
        <v>N.A.</v>
      </c>
      <c r="AO17" s="2" t="str">
        <f t="shared" si="2"/>
        <v>N.A.</v>
      </c>
      <c r="AP17" s="15">
        <f t="shared" si="2"/>
        <v>6007.8571428571431</v>
      </c>
      <c r="AQ17" s="16">
        <f t="shared" si="2"/>
        <v>10818.735110606918</v>
      </c>
      <c r="AR17" s="13">
        <f t="shared" si="2"/>
        <v>9107.8490497076018</v>
      </c>
    </row>
    <row r="18" spans="1:44" ht="15" customHeight="1" thickBot="1" x14ac:dyDescent="0.3">
      <c r="A18" s="3" t="s">
        <v>15</v>
      </c>
      <c r="B18" s="2">
        <v>6625370</v>
      </c>
      <c r="C18" s="2">
        <v>3214680</v>
      </c>
      <c r="D18" s="2"/>
      <c r="E18" s="2"/>
      <c r="F18" s="2"/>
      <c r="G18" s="2"/>
      <c r="H18" s="2">
        <v>24487640</v>
      </c>
      <c r="I18" s="2"/>
      <c r="J18" s="2">
        <v>0</v>
      </c>
      <c r="K18" s="2"/>
      <c r="L18" s="1">
        <f t="shared" si="0"/>
        <v>31113010</v>
      </c>
      <c r="M18" s="14">
        <f t="shared" si="0"/>
        <v>3214680</v>
      </c>
      <c r="N18" s="13">
        <f>L18+M18</f>
        <v>34327690</v>
      </c>
      <c r="P18" s="3" t="s">
        <v>15</v>
      </c>
      <c r="Q18" s="2">
        <v>673</v>
      </c>
      <c r="R18" s="2">
        <v>267</v>
      </c>
      <c r="S18" s="2">
        <v>0</v>
      </c>
      <c r="T18" s="2">
        <v>0</v>
      </c>
      <c r="U18" s="2">
        <v>0</v>
      </c>
      <c r="V18" s="2">
        <v>0</v>
      </c>
      <c r="W18" s="2">
        <v>3387</v>
      </c>
      <c r="X18" s="2">
        <v>0</v>
      </c>
      <c r="Y18" s="2">
        <v>940</v>
      </c>
      <c r="Z18" s="2">
        <v>0</v>
      </c>
      <c r="AA18" s="1">
        <f t="shared" si="1"/>
        <v>5000</v>
      </c>
      <c r="AB18" s="14">
        <f t="shared" si="1"/>
        <v>267</v>
      </c>
      <c r="AC18" s="22">
        <f>AA18+AB18</f>
        <v>5267</v>
      </c>
      <c r="AE18" s="3" t="s">
        <v>15</v>
      </c>
      <c r="AF18" s="2">
        <f t="shared" si="2"/>
        <v>9844.531946508172</v>
      </c>
      <c r="AG18" s="2">
        <f t="shared" si="2"/>
        <v>12040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7229.8907587835847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6222.6019999999999</v>
      </c>
      <c r="AQ18" s="16">
        <f t="shared" si="2"/>
        <v>12040</v>
      </c>
      <c r="AR18" s="13">
        <f t="shared" si="2"/>
        <v>6517.503322574521</v>
      </c>
    </row>
    <row r="19" spans="1:44" ht="15" customHeight="1" thickBot="1" x14ac:dyDescent="0.3">
      <c r="A19" s="4" t="s">
        <v>16</v>
      </c>
      <c r="B19" s="2">
        <f t="shared" ref="B19:K19" si="3">SUM(B15:B18)</f>
        <v>25799864</v>
      </c>
      <c r="C19" s="2">
        <f t="shared" si="3"/>
        <v>35046989.999999993</v>
      </c>
      <c r="D19" s="2">
        <f t="shared" si="3"/>
        <v>0</v>
      </c>
      <c r="E19" s="2">
        <f t="shared" si="3"/>
        <v>0</v>
      </c>
      <c r="F19" s="2">
        <f t="shared" si="3"/>
        <v>0</v>
      </c>
      <c r="G19" s="2">
        <f t="shared" si="3"/>
        <v>6314550</v>
      </c>
      <c r="H19" s="2">
        <f t="shared" si="3"/>
        <v>37057150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62857014</v>
      </c>
      <c r="M19" s="14">
        <f t="shared" ref="M19" si="5">C19+E19+G19+I19+K19</f>
        <v>41361539.999999993</v>
      </c>
      <c r="N19" s="22">
        <f>L19+M19</f>
        <v>104218554</v>
      </c>
      <c r="P19" s="4" t="s">
        <v>16</v>
      </c>
      <c r="Q19" s="2">
        <f t="shared" ref="Q19:Z19" si="6">SUM(Q15:Q18)</f>
        <v>4148</v>
      </c>
      <c r="R19" s="2">
        <f t="shared" si="6"/>
        <v>3387</v>
      </c>
      <c r="S19" s="2">
        <f t="shared" si="6"/>
        <v>0</v>
      </c>
      <c r="T19" s="2">
        <f t="shared" si="6"/>
        <v>0</v>
      </c>
      <c r="U19" s="2">
        <f t="shared" si="6"/>
        <v>0</v>
      </c>
      <c r="V19" s="2">
        <f t="shared" si="6"/>
        <v>267</v>
      </c>
      <c r="W19" s="2">
        <f t="shared" si="6"/>
        <v>5161</v>
      </c>
      <c r="X19" s="2">
        <f t="shared" si="6"/>
        <v>139</v>
      </c>
      <c r="Y19" s="2">
        <f t="shared" si="6"/>
        <v>1079</v>
      </c>
      <c r="Z19" s="2">
        <f t="shared" si="6"/>
        <v>0</v>
      </c>
      <c r="AA19" s="1">
        <f t="shared" ref="AA19" si="7">Q19+S19+U19+W19+Y19</f>
        <v>10388</v>
      </c>
      <c r="AB19" s="14">
        <f t="shared" ref="AB19" si="8">R19+T19+V19+X19+Z19</f>
        <v>3793</v>
      </c>
      <c r="AC19" s="13">
        <f>AA19+AB19</f>
        <v>14181</v>
      </c>
      <c r="AE19" s="4" t="s">
        <v>16</v>
      </c>
      <c r="AF19" s="2">
        <f t="shared" ref="AF19:AO19" si="9">IFERROR(B19/Q19, "N.A.")</f>
        <v>6219.8322082931536</v>
      </c>
      <c r="AG19" s="2">
        <f t="shared" si="9"/>
        <v>10347.502214348979</v>
      </c>
      <c r="AH19" s="2" t="str">
        <f t="shared" si="9"/>
        <v>N.A.</v>
      </c>
      <c r="AI19" s="2" t="str">
        <f t="shared" si="9"/>
        <v>N.A.</v>
      </c>
      <c r="AJ19" s="2" t="str">
        <f t="shared" si="9"/>
        <v>N.A.</v>
      </c>
      <c r="AK19" s="2">
        <f t="shared" si="9"/>
        <v>23650</v>
      </c>
      <c r="AL19" s="2">
        <f t="shared" si="9"/>
        <v>7180.2267002518893</v>
      </c>
      <c r="AM19" s="2">
        <f t="shared" si="9"/>
        <v>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6050.9254909510973</v>
      </c>
      <c r="AQ19" s="16">
        <f t="shared" ref="AQ19" si="11">IFERROR(M19/AB19, "N.A.")</f>
        <v>10904.703401001843</v>
      </c>
      <c r="AR19" s="13">
        <f t="shared" ref="AR19" si="12">IFERROR(N19/AC19, "N.A.")</f>
        <v>7349.1681827797756</v>
      </c>
    </row>
    <row r="20" spans="1:44" ht="15" customHeight="1" thickBot="1" x14ac:dyDescent="0.3">
      <c r="A20" s="5" t="s">
        <v>0</v>
      </c>
      <c r="B20" s="46">
        <f>B19+C19</f>
        <v>60846853.999999993</v>
      </c>
      <c r="C20" s="47"/>
      <c r="D20" s="46">
        <f>D19+E19</f>
        <v>0</v>
      </c>
      <c r="E20" s="47"/>
      <c r="F20" s="46">
        <f>F19+G19</f>
        <v>6314550</v>
      </c>
      <c r="G20" s="47"/>
      <c r="H20" s="46">
        <f>H19+I19</f>
        <v>37057150</v>
      </c>
      <c r="I20" s="47"/>
      <c r="J20" s="46">
        <f>J19+K19</f>
        <v>0</v>
      </c>
      <c r="K20" s="47"/>
      <c r="L20" s="46">
        <f>L19+M19</f>
        <v>104218554</v>
      </c>
      <c r="M20" s="50"/>
      <c r="N20" s="23">
        <f>B20+D20+F20+H20+J20</f>
        <v>104218554</v>
      </c>
      <c r="P20" s="5" t="s">
        <v>0</v>
      </c>
      <c r="Q20" s="46">
        <f>Q19+R19</f>
        <v>7535</v>
      </c>
      <c r="R20" s="47"/>
      <c r="S20" s="46">
        <f>S19+T19</f>
        <v>0</v>
      </c>
      <c r="T20" s="47"/>
      <c r="U20" s="46">
        <f>U19+V19</f>
        <v>267</v>
      </c>
      <c r="V20" s="47"/>
      <c r="W20" s="46">
        <f>W19+X19</f>
        <v>5300</v>
      </c>
      <c r="X20" s="47"/>
      <c r="Y20" s="46">
        <f>Y19+Z19</f>
        <v>1079</v>
      </c>
      <c r="Z20" s="47"/>
      <c r="AA20" s="46">
        <f>AA19+AB19</f>
        <v>14181</v>
      </c>
      <c r="AB20" s="47"/>
      <c r="AC20" s="24">
        <f>Q20+S20+U20+W20+Y20</f>
        <v>14181</v>
      </c>
      <c r="AE20" s="5" t="s">
        <v>0</v>
      </c>
      <c r="AF20" s="48">
        <f>IFERROR(B20/Q20,"N.A.")</f>
        <v>8075.2294625082941</v>
      </c>
      <c r="AG20" s="49"/>
      <c r="AH20" s="48" t="str">
        <f>IFERROR(D20/S20,"N.A.")</f>
        <v>N.A.</v>
      </c>
      <c r="AI20" s="49"/>
      <c r="AJ20" s="48">
        <f>IFERROR(F20/U20,"N.A.")</f>
        <v>23650</v>
      </c>
      <c r="AK20" s="49"/>
      <c r="AL20" s="48">
        <f>IFERROR(H20/W20,"N.A.")</f>
        <v>6991.9150943396226</v>
      </c>
      <c r="AM20" s="49"/>
      <c r="AN20" s="48">
        <f>IFERROR(J20/Y20,"N.A.")</f>
        <v>0</v>
      </c>
      <c r="AO20" s="49"/>
      <c r="AP20" s="48">
        <f>IFERROR(L20/AA20,"N.A.")</f>
        <v>7349.1681827797756</v>
      </c>
      <c r="AQ20" s="49"/>
      <c r="AR20" s="17">
        <f>IFERROR(N20/AC20, "N.A.")</f>
        <v>7349.1681827797756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5779759.0000000009</v>
      </c>
      <c r="C27" s="2"/>
      <c r="D27" s="2"/>
      <c r="E27" s="2"/>
      <c r="F27" s="2"/>
      <c r="G27" s="2"/>
      <c r="H27" s="2">
        <v>8656760</v>
      </c>
      <c r="I27" s="2"/>
      <c r="J27" s="2"/>
      <c r="K27" s="2"/>
      <c r="L27" s="1">
        <f t="shared" ref="L27:M30" si="13">B27+D27+F27+H27+J27</f>
        <v>14436519</v>
      </c>
      <c r="M27" s="14">
        <f t="shared" si="13"/>
        <v>0</v>
      </c>
      <c r="N27" s="13">
        <f>L27+M27</f>
        <v>14436519</v>
      </c>
      <c r="P27" s="3" t="s">
        <v>12</v>
      </c>
      <c r="Q27" s="2">
        <v>973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1090</v>
      </c>
      <c r="X27" s="2">
        <v>0</v>
      </c>
      <c r="Y27" s="2">
        <v>0</v>
      </c>
      <c r="Z27" s="2">
        <v>0</v>
      </c>
      <c r="AA27" s="1">
        <f t="shared" ref="AA27:AB30" si="14">Q27+S27+U27+W27+Y27</f>
        <v>2063</v>
      </c>
      <c r="AB27" s="14">
        <f t="shared" si="14"/>
        <v>0</v>
      </c>
      <c r="AC27" s="13">
        <f>AA27+AB27</f>
        <v>2063</v>
      </c>
      <c r="AE27" s="3" t="s">
        <v>12</v>
      </c>
      <c r="AF27" s="2">
        <f t="shared" ref="AF27:AR30" si="15">IFERROR(B27/Q27, "N.A.")</f>
        <v>5940.1428571428578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7941.9816513761471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6997.8279205041199</v>
      </c>
      <c r="AQ27" s="16" t="str">
        <f t="shared" si="15"/>
        <v>N.A.</v>
      </c>
      <c r="AR27" s="13">
        <f t="shared" si="15"/>
        <v>6997.8279205041199</v>
      </c>
    </row>
    <row r="28" spans="1:44" ht="15" customHeight="1" thickBot="1" x14ac:dyDescent="0.3">
      <c r="A28" s="3" t="s">
        <v>13</v>
      </c>
      <c r="B28" s="2">
        <v>537930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537930</v>
      </c>
      <c r="M28" s="14">
        <f t="shared" si="13"/>
        <v>0</v>
      </c>
      <c r="N28" s="13">
        <f>L28+M28</f>
        <v>537930</v>
      </c>
      <c r="P28" s="3" t="s">
        <v>13</v>
      </c>
      <c r="Q28" s="2">
        <v>139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139</v>
      </c>
      <c r="AB28" s="14">
        <f t="shared" si="14"/>
        <v>0</v>
      </c>
      <c r="AC28" s="13">
        <f>AA28+AB28</f>
        <v>139</v>
      </c>
      <c r="AE28" s="3" t="s">
        <v>13</v>
      </c>
      <c r="AF28" s="2">
        <f t="shared" si="15"/>
        <v>3870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3870</v>
      </c>
      <c r="AQ28" s="16" t="str">
        <f t="shared" si="15"/>
        <v>N.A.</v>
      </c>
      <c r="AR28" s="13">
        <f t="shared" si="15"/>
        <v>3870</v>
      </c>
    </row>
    <row r="29" spans="1:44" ht="15" customHeight="1" thickBot="1" x14ac:dyDescent="0.3">
      <c r="A29" s="3" t="s">
        <v>14</v>
      </c>
      <c r="B29" s="2">
        <v>7216880</v>
      </c>
      <c r="C29" s="2">
        <v>18514190</v>
      </c>
      <c r="D29" s="2"/>
      <c r="E29" s="2"/>
      <c r="F29" s="2"/>
      <c r="G29" s="2">
        <v>6314550</v>
      </c>
      <c r="H29" s="2"/>
      <c r="I29" s="2"/>
      <c r="J29" s="2"/>
      <c r="K29" s="2"/>
      <c r="L29" s="1">
        <f t="shared" si="13"/>
        <v>7216880</v>
      </c>
      <c r="M29" s="14">
        <f t="shared" si="13"/>
        <v>24828740</v>
      </c>
      <c r="N29" s="13">
        <f>L29+M29</f>
        <v>32045620</v>
      </c>
      <c r="P29" s="3" t="s">
        <v>14</v>
      </c>
      <c r="Q29" s="2">
        <v>1112</v>
      </c>
      <c r="R29" s="2">
        <v>1902</v>
      </c>
      <c r="S29" s="2">
        <v>0</v>
      </c>
      <c r="T29" s="2">
        <v>0</v>
      </c>
      <c r="U29" s="2">
        <v>0</v>
      </c>
      <c r="V29" s="2">
        <v>267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1112</v>
      </c>
      <c r="AB29" s="14">
        <f t="shared" si="14"/>
        <v>2169</v>
      </c>
      <c r="AC29" s="13">
        <f>AA29+AB29</f>
        <v>3281</v>
      </c>
      <c r="AE29" s="3" t="s">
        <v>14</v>
      </c>
      <c r="AF29" s="2">
        <f t="shared" si="15"/>
        <v>6490</v>
      </c>
      <c r="AG29" s="2">
        <f t="shared" si="15"/>
        <v>9734.0641430073611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23650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6490</v>
      </c>
      <c r="AQ29" s="16">
        <f t="shared" si="15"/>
        <v>11447.090825265099</v>
      </c>
      <c r="AR29" s="13">
        <f t="shared" si="15"/>
        <v>9767.0283450167626</v>
      </c>
    </row>
    <row r="30" spans="1:44" ht="15" customHeight="1" thickBot="1" x14ac:dyDescent="0.3">
      <c r="A30" s="3" t="s">
        <v>15</v>
      </c>
      <c r="B30" s="2">
        <v>6625370</v>
      </c>
      <c r="C30" s="2">
        <v>3214680</v>
      </c>
      <c r="D30" s="2"/>
      <c r="E30" s="2"/>
      <c r="F30" s="2"/>
      <c r="G30" s="2"/>
      <c r="H30" s="2">
        <v>24487640</v>
      </c>
      <c r="I30" s="2"/>
      <c r="J30" s="2">
        <v>0</v>
      </c>
      <c r="K30" s="2"/>
      <c r="L30" s="1">
        <f t="shared" si="13"/>
        <v>31113010</v>
      </c>
      <c r="M30" s="14">
        <f t="shared" si="13"/>
        <v>3214680</v>
      </c>
      <c r="N30" s="13">
        <f>L30+M30</f>
        <v>34327690</v>
      </c>
      <c r="P30" s="3" t="s">
        <v>15</v>
      </c>
      <c r="Q30" s="2">
        <v>673</v>
      </c>
      <c r="R30" s="2">
        <v>267</v>
      </c>
      <c r="S30" s="2">
        <v>0</v>
      </c>
      <c r="T30" s="2">
        <v>0</v>
      </c>
      <c r="U30" s="2">
        <v>0</v>
      </c>
      <c r="V30" s="2">
        <v>0</v>
      </c>
      <c r="W30" s="2">
        <v>3248</v>
      </c>
      <c r="X30" s="2">
        <v>0</v>
      </c>
      <c r="Y30" s="2">
        <v>801</v>
      </c>
      <c r="Z30" s="2">
        <v>0</v>
      </c>
      <c r="AA30" s="1">
        <f t="shared" si="14"/>
        <v>4722</v>
      </c>
      <c r="AB30" s="14">
        <f t="shared" si="14"/>
        <v>267</v>
      </c>
      <c r="AC30" s="22">
        <f>AA30+AB30</f>
        <v>4989</v>
      </c>
      <c r="AE30" s="3" t="s">
        <v>15</v>
      </c>
      <c r="AF30" s="2">
        <f t="shared" si="15"/>
        <v>9844.531946508172</v>
      </c>
      <c r="AG30" s="2">
        <f t="shared" si="15"/>
        <v>12040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7539.2980295566504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6588.9474798814063</v>
      </c>
      <c r="AQ30" s="16">
        <f t="shared" si="15"/>
        <v>12040</v>
      </c>
      <c r="AR30" s="13">
        <f t="shared" si="15"/>
        <v>6880.6754860693527</v>
      </c>
    </row>
    <row r="31" spans="1:44" ht="15" customHeight="1" thickBot="1" x14ac:dyDescent="0.3">
      <c r="A31" s="4" t="s">
        <v>16</v>
      </c>
      <c r="B31" s="2">
        <f t="shared" ref="B31:K31" si="16">SUM(B27:B30)</f>
        <v>20159939</v>
      </c>
      <c r="C31" s="2">
        <f t="shared" si="16"/>
        <v>21728870</v>
      </c>
      <c r="D31" s="2">
        <f t="shared" si="16"/>
        <v>0</v>
      </c>
      <c r="E31" s="2">
        <f t="shared" si="16"/>
        <v>0</v>
      </c>
      <c r="F31" s="2">
        <f t="shared" si="16"/>
        <v>0</v>
      </c>
      <c r="G31" s="2">
        <f t="shared" si="16"/>
        <v>6314550</v>
      </c>
      <c r="H31" s="2">
        <f t="shared" si="16"/>
        <v>33144400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53304339</v>
      </c>
      <c r="M31" s="14">
        <f t="shared" ref="M31" si="18">C31+E31+G31+I31+K31</f>
        <v>28043420</v>
      </c>
      <c r="N31" s="22">
        <f>L31+M31</f>
        <v>81347759</v>
      </c>
      <c r="P31" s="4" t="s">
        <v>16</v>
      </c>
      <c r="Q31" s="2">
        <f t="shared" ref="Q31:Z31" si="19">SUM(Q27:Q30)</f>
        <v>2897</v>
      </c>
      <c r="R31" s="2">
        <f t="shared" si="19"/>
        <v>2169</v>
      </c>
      <c r="S31" s="2">
        <f t="shared" si="19"/>
        <v>0</v>
      </c>
      <c r="T31" s="2">
        <f t="shared" si="19"/>
        <v>0</v>
      </c>
      <c r="U31" s="2">
        <f t="shared" si="19"/>
        <v>0</v>
      </c>
      <c r="V31" s="2">
        <f t="shared" si="19"/>
        <v>267</v>
      </c>
      <c r="W31" s="2">
        <f t="shared" si="19"/>
        <v>4338</v>
      </c>
      <c r="X31" s="2">
        <f t="shared" si="19"/>
        <v>0</v>
      </c>
      <c r="Y31" s="2">
        <f t="shared" si="19"/>
        <v>801</v>
      </c>
      <c r="Z31" s="2">
        <f t="shared" si="19"/>
        <v>0</v>
      </c>
      <c r="AA31" s="1">
        <f t="shared" ref="AA31" si="20">Q31+S31+U31+W31+Y31</f>
        <v>8036</v>
      </c>
      <c r="AB31" s="14">
        <f t="shared" ref="AB31" si="21">R31+T31+V31+X31+Z31</f>
        <v>2436</v>
      </c>
      <c r="AC31" s="13">
        <f>AA31+AB31</f>
        <v>10472</v>
      </c>
      <c r="AE31" s="4" t="s">
        <v>16</v>
      </c>
      <c r="AF31" s="2">
        <f t="shared" ref="AF31:AO31" si="22">IFERROR(B31/Q31, "N.A.")</f>
        <v>6958.9019675526406</v>
      </c>
      <c r="AG31" s="2">
        <f t="shared" si="22"/>
        <v>10017.920700783772</v>
      </c>
      <c r="AH31" s="2" t="str">
        <f t="shared" si="22"/>
        <v>N.A.</v>
      </c>
      <c r="AI31" s="2" t="str">
        <f t="shared" si="22"/>
        <v>N.A.</v>
      </c>
      <c r="AJ31" s="2" t="str">
        <f t="shared" si="22"/>
        <v>N.A.</v>
      </c>
      <c r="AK31" s="2">
        <f t="shared" si="22"/>
        <v>23650</v>
      </c>
      <c r="AL31" s="2">
        <f t="shared" si="22"/>
        <v>7640.4794836330102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6633.1930064708813</v>
      </c>
      <c r="AQ31" s="16">
        <f t="shared" ref="AQ31" si="24">IFERROR(M31/AB31, "N.A.")</f>
        <v>11512.077175697865</v>
      </c>
      <c r="AR31" s="13">
        <f t="shared" ref="AR31" si="25">IFERROR(N31/AC31, "N.A.")</f>
        <v>7768.1206073338426</v>
      </c>
    </row>
    <row r="32" spans="1:44" ht="15" customHeight="1" thickBot="1" x14ac:dyDescent="0.3">
      <c r="A32" s="5" t="s">
        <v>0</v>
      </c>
      <c r="B32" s="46">
        <f>B31+C31</f>
        <v>41888809</v>
      </c>
      <c r="C32" s="47"/>
      <c r="D32" s="46">
        <f>D31+E31</f>
        <v>0</v>
      </c>
      <c r="E32" s="47"/>
      <c r="F32" s="46">
        <f>F31+G31</f>
        <v>6314550</v>
      </c>
      <c r="G32" s="47"/>
      <c r="H32" s="46">
        <f>H31+I31</f>
        <v>33144400</v>
      </c>
      <c r="I32" s="47"/>
      <c r="J32" s="46">
        <f>J31+K31</f>
        <v>0</v>
      </c>
      <c r="K32" s="47"/>
      <c r="L32" s="46">
        <f>L31+M31</f>
        <v>81347759</v>
      </c>
      <c r="M32" s="50"/>
      <c r="N32" s="23">
        <f>B32+D32+F32+H32+J32</f>
        <v>81347759</v>
      </c>
      <c r="P32" s="5" t="s">
        <v>0</v>
      </c>
      <c r="Q32" s="46">
        <f>Q31+R31</f>
        <v>5066</v>
      </c>
      <c r="R32" s="47"/>
      <c r="S32" s="46">
        <f>S31+T31</f>
        <v>0</v>
      </c>
      <c r="T32" s="47"/>
      <c r="U32" s="46">
        <f>U31+V31</f>
        <v>267</v>
      </c>
      <c r="V32" s="47"/>
      <c r="W32" s="46">
        <f>W31+X31</f>
        <v>4338</v>
      </c>
      <c r="X32" s="47"/>
      <c r="Y32" s="46">
        <f>Y31+Z31</f>
        <v>801</v>
      </c>
      <c r="Z32" s="47"/>
      <c r="AA32" s="46">
        <f>AA31+AB31</f>
        <v>10472</v>
      </c>
      <c r="AB32" s="47"/>
      <c r="AC32" s="24">
        <f>Q32+S32+U32+W32+Y32</f>
        <v>10472</v>
      </c>
      <c r="AE32" s="5" t="s">
        <v>0</v>
      </c>
      <c r="AF32" s="48">
        <f>IFERROR(B32/Q32,"N.A.")</f>
        <v>8268.6160679036711</v>
      </c>
      <c r="AG32" s="49"/>
      <c r="AH32" s="48" t="str">
        <f>IFERROR(D32/S32,"N.A.")</f>
        <v>N.A.</v>
      </c>
      <c r="AI32" s="49"/>
      <c r="AJ32" s="48">
        <f>IFERROR(F32/U32,"N.A.")</f>
        <v>23650</v>
      </c>
      <c r="AK32" s="49"/>
      <c r="AL32" s="48">
        <f>IFERROR(H32/W32,"N.A.")</f>
        <v>7640.4794836330102</v>
      </c>
      <c r="AM32" s="49"/>
      <c r="AN32" s="48">
        <f>IFERROR(J32/Y32,"N.A.")</f>
        <v>0</v>
      </c>
      <c r="AO32" s="49"/>
      <c r="AP32" s="48">
        <f>IFERROR(L32/AA32,"N.A.")</f>
        <v>7768.1206073338426</v>
      </c>
      <c r="AQ32" s="49"/>
      <c r="AR32" s="17">
        <f>IFERROR(N32/AC32, "N.A.")</f>
        <v>7768.1206073338426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866665</v>
      </c>
      <c r="C39" s="2"/>
      <c r="D39" s="2"/>
      <c r="E39" s="2"/>
      <c r="F39" s="2"/>
      <c r="G39" s="2"/>
      <c r="H39" s="2">
        <v>3912750</v>
      </c>
      <c r="I39" s="2"/>
      <c r="J39" s="2">
        <v>0</v>
      </c>
      <c r="K39" s="2"/>
      <c r="L39" s="1">
        <f t="shared" ref="L39:M42" si="26">B39+D39+F39+H39+J39</f>
        <v>4779415</v>
      </c>
      <c r="M39" s="14">
        <f t="shared" si="26"/>
        <v>0</v>
      </c>
      <c r="N39" s="13">
        <f>L39+M39</f>
        <v>4779415</v>
      </c>
      <c r="P39" s="3" t="s">
        <v>12</v>
      </c>
      <c r="Q39" s="2">
        <v>278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684</v>
      </c>
      <c r="X39" s="2">
        <v>0</v>
      </c>
      <c r="Y39" s="2">
        <v>139</v>
      </c>
      <c r="Z39" s="2">
        <v>0</v>
      </c>
      <c r="AA39" s="1">
        <f t="shared" ref="AA39:AB42" si="27">Q39+S39+U39+W39+Y39</f>
        <v>1101</v>
      </c>
      <c r="AB39" s="14">
        <f t="shared" si="27"/>
        <v>0</v>
      </c>
      <c r="AC39" s="13">
        <f>AA39+AB39</f>
        <v>1101</v>
      </c>
      <c r="AE39" s="3" t="s">
        <v>12</v>
      </c>
      <c r="AF39" s="2">
        <f t="shared" ref="AF39:AR42" si="28">IFERROR(B39/Q39, "N.A.")</f>
        <v>3117.5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5720.394736842105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4340.9763851044509</v>
      </c>
      <c r="AQ39" s="16" t="str">
        <f t="shared" si="28"/>
        <v>N.A.</v>
      </c>
      <c r="AR39" s="13">
        <f t="shared" si="28"/>
        <v>4340.9763851044509</v>
      </c>
    </row>
    <row r="40" spans="1:44" ht="15" customHeight="1" thickBot="1" x14ac:dyDescent="0.3">
      <c r="A40" s="3" t="s">
        <v>13</v>
      </c>
      <c r="B40" s="2">
        <v>298850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298850</v>
      </c>
      <c r="M40" s="14">
        <f t="shared" si="26"/>
        <v>0</v>
      </c>
      <c r="N40" s="13">
        <f>L40+M40</f>
        <v>298850</v>
      </c>
      <c r="P40" s="3" t="s">
        <v>13</v>
      </c>
      <c r="Q40" s="2">
        <v>139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139</v>
      </c>
      <c r="AB40" s="14">
        <f t="shared" si="27"/>
        <v>0</v>
      </c>
      <c r="AC40" s="13">
        <f>AA40+AB40</f>
        <v>139</v>
      </c>
      <c r="AE40" s="3" t="s">
        <v>13</v>
      </c>
      <c r="AF40" s="2">
        <f t="shared" si="28"/>
        <v>2150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2150</v>
      </c>
      <c r="AQ40" s="16" t="str">
        <f t="shared" si="28"/>
        <v>N.A.</v>
      </c>
      <c r="AR40" s="13">
        <f t="shared" si="28"/>
        <v>2150</v>
      </c>
    </row>
    <row r="41" spans="1:44" ht="15" customHeight="1" thickBot="1" x14ac:dyDescent="0.3">
      <c r="A41" s="3" t="s">
        <v>14</v>
      </c>
      <c r="B41" s="2">
        <v>4474410</v>
      </c>
      <c r="C41" s="2">
        <v>13318120</v>
      </c>
      <c r="D41" s="2"/>
      <c r="E41" s="2"/>
      <c r="F41" s="2"/>
      <c r="G41" s="2"/>
      <c r="H41" s="2"/>
      <c r="I41" s="2">
        <v>0</v>
      </c>
      <c r="J41" s="2"/>
      <c r="K41" s="2"/>
      <c r="L41" s="1">
        <f t="shared" si="26"/>
        <v>4474410</v>
      </c>
      <c r="M41" s="14">
        <f t="shared" si="26"/>
        <v>13318120</v>
      </c>
      <c r="N41" s="13">
        <f>L41+M41</f>
        <v>17792530</v>
      </c>
      <c r="P41" s="3" t="s">
        <v>14</v>
      </c>
      <c r="Q41" s="2">
        <v>834</v>
      </c>
      <c r="R41" s="2">
        <v>1218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139</v>
      </c>
      <c r="Y41" s="2">
        <v>0</v>
      </c>
      <c r="Z41" s="2">
        <v>0</v>
      </c>
      <c r="AA41" s="1">
        <f t="shared" si="27"/>
        <v>834</v>
      </c>
      <c r="AB41" s="14">
        <f t="shared" si="27"/>
        <v>1357</v>
      </c>
      <c r="AC41" s="13">
        <f>AA41+AB41</f>
        <v>2191</v>
      </c>
      <c r="AE41" s="3" t="s">
        <v>14</v>
      </c>
      <c r="AF41" s="2">
        <f t="shared" si="28"/>
        <v>5365</v>
      </c>
      <c r="AG41" s="2">
        <f t="shared" si="28"/>
        <v>10934.417077175698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0</v>
      </c>
      <c r="AN41" s="2" t="str">
        <f t="shared" si="28"/>
        <v>N.A.</v>
      </c>
      <c r="AO41" s="2" t="str">
        <f t="shared" si="28"/>
        <v>N.A.</v>
      </c>
      <c r="AP41" s="15">
        <f t="shared" si="28"/>
        <v>5365</v>
      </c>
      <c r="AQ41" s="16">
        <f t="shared" si="28"/>
        <v>9814.3846720707443</v>
      </c>
      <c r="AR41" s="13">
        <f t="shared" si="28"/>
        <v>8120.7348242811504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6"/>
        <v>0</v>
      </c>
      <c r="M42" s="14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139</v>
      </c>
      <c r="X42" s="2">
        <v>0</v>
      </c>
      <c r="Y42" s="2">
        <v>139</v>
      </c>
      <c r="Z42" s="2">
        <v>0</v>
      </c>
      <c r="AA42" s="1">
        <f t="shared" si="27"/>
        <v>278</v>
      </c>
      <c r="AB42" s="14">
        <f t="shared" si="27"/>
        <v>0</v>
      </c>
      <c r="AC42" s="13">
        <f>AA42+AB42</f>
        <v>278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3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5639925</v>
      </c>
      <c r="C43" s="2">
        <f t="shared" si="29"/>
        <v>13318120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3912750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9552675</v>
      </c>
      <c r="M43" s="14">
        <f t="shared" ref="M43" si="31">C43+E43+G43+I43+K43</f>
        <v>13318120</v>
      </c>
      <c r="N43" s="22">
        <f>L43+M43</f>
        <v>22870795</v>
      </c>
      <c r="P43" s="4" t="s">
        <v>16</v>
      </c>
      <c r="Q43" s="2">
        <f t="shared" ref="Q43:Z43" si="32">SUM(Q39:Q42)</f>
        <v>1251</v>
      </c>
      <c r="R43" s="2">
        <f t="shared" si="32"/>
        <v>1218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823</v>
      </c>
      <c r="X43" s="2">
        <f t="shared" si="32"/>
        <v>139</v>
      </c>
      <c r="Y43" s="2">
        <f t="shared" si="32"/>
        <v>278</v>
      </c>
      <c r="Z43" s="2">
        <f t="shared" si="32"/>
        <v>0</v>
      </c>
      <c r="AA43" s="1">
        <f t="shared" ref="AA43" si="33">Q43+S43+U43+W43+Y43</f>
        <v>2352</v>
      </c>
      <c r="AB43" s="14">
        <f t="shared" ref="AB43" si="34">R43+T43+V43+X43+Z43</f>
        <v>1357</v>
      </c>
      <c r="AC43" s="22">
        <f>AA43+AB43</f>
        <v>3709</v>
      </c>
      <c r="AE43" s="4" t="s">
        <v>16</v>
      </c>
      <c r="AF43" s="2">
        <f t="shared" ref="AF43:AO43" si="35">IFERROR(B43/Q43, "N.A.")</f>
        <v>4508.333333333333</v>
      </c>
      <c r="AG43" s="2">
        <f t="shared" si="35"/>
        <v>10934.417077175698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4754.2527339003645</v>
      </c>
      <c r="AM43" s="2">
        <f t="shared" si="35"/>
        <v>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4061.5114795918366</v>
      </c>
      <c r="AQ43" s="16">
        <f t="shared" ref="AQ43" si="37">IFERROR(M43/AB43, "N.A.")</f>
        <v>9814.3846720707443</v>
      </c>
      <c r="AR43" s="13">
        <f t="shared" ref="AR43" si="38">IFERROR(N43/AC43, "N.A.")</f>
        <v>6166.2968455109194</v>
      </c>
    </row>
    <row r="44" spans="1:44" ht="15" customHeight="1" thickBot="1" x14ac:dyDescent="0.3">
      <c r="A44" s="5" t="s">
        <v>0</v>
      </c>
      <c r="B44" s="46">
        <f>B43+C43</f>
        <v>18958045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3912750</v>
      </c>
      <c r="I44" s="47"/>
      <c r="J44" s="46">
        <f>J43+K43</f>
        <v>0</v>
      </c>
      <c r="K44" s="47"/>
      <c r="L44" s="46">
        <f>L43+M43</f>
        <v>22870795</v>
      </c>
      <c r="M44" s="50"/>
      <c r="N44" s="23">
        <f>B44+D44+F44+H44+J44</f>
        <v>22870795</v>
      </c>
      <c r="P44" s="5" t="s">
        <v>0</v>
      </c>
      <c r="Q44" s="46">
        <f>Q43+R43</f>
        <v>2469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962</v>
      </c>
      <c r="X44" s="47"/>
      <c r="Y44" s="46">
        <f>Y43+Z43</f>
        <v>278</v>
      </c>
      <c r="Z44" s="47"/>
      <c r="AA44" s="46">
        <f>AA43+AB43</f>
        <v>3709</v>
      </c>
      <c r="AB44" s="50"/>
      <c r="AC44" s="23">
        <f>Q44+S44+U44+W44+Y44</f>
        <v>3709</v>
      </c>
      <c r="AE44" s="5" t="s">
        <v>0</v>
      </c>
      <c r="AF44" s="48">
        <f>IFERROR(B44/Q44,"N.A.")</f>
        <v>7678.4305386796277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4067.3076923076924</v>
      </c>
      <c r="AM44" s="49"/>
      <c r="AN44" s="48">
        <f>IFERROR(J44/Y44,"N.A.")</f>
        <v>0</v>
      </c>
      <c r="AO44" s="49"/>
      <c r="AP44" s="48">
        <f>IFERROR(L44/AA44,"N.A.")</f>
        <v>6166.2968455109194</v>
      </c>
      <c r="AQ44" s="49"/>
      <c r="AR44" s="17">
        <f>IFERROR(N44/AC44, "N.A.")</f>
        <v>6166.2968455109194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124928455</v>
      </c>
      <c r="C15" s="2"/>
      <c r="D15" s="2">
        <v>31303100</v>
      </c>
      <c r="E15" s="2"/>
      <c r="F15" s="2">
        <v>30125309.999999996</v>
      </c>
      <c r="G15" s="2"/>
      <c r="H15" s="2">
        <v>113056998</v>
      </c>
      <c r="I15" s="2"/>
      <c r="J15" s="2">
        <v>0</v>
      </c>
      <c r="K15" s="2"/>
      <c r="L15" s="1">
        <f t="shared" ref="L15:M18" si="0">B15+D15+F15+H15+J15</f>
        <v>299413863</v>
      </c>
      <c r="M15" s="14">
        <f t="shared" si="0"/>
        <v>0</v>
      </c>
      <c r="N15" s="13">
        <f>L15+M15</f>
        <v>299413863</v>
      </c>
      <c r="P15" s="3" t="s">
        <v>12</v>
      </c>
      <c r="Q15" s="2">
        <v>13455</v>
      </c>
      <c r="R15" s="2">
        <v>0</v>
      </c>
      <c r="S15" s="2">
        <v>3546</v>
      </c>
      <c r="T15" s="2">
        <v>0</v>
      </c>
      <c r="U15" s="2">
        <v>2617</v>
      </c>
      <c r="V15" s="2">
        <v>0</v>
      </c>
      <c r="W15" s="2">
        <v>16113</v>
      </c>
      <c r="X15" s="2">
        <v>0</v>
      </c>
      <c r="Y15" s="2">
        <v>1268</v>
      </c>
      <c r="Z15" s="2">
        <v>0</v>
      </c>
      <c r="AA15" s="1">
        <f t="shared" ref="AA15:AB18" si="1">Q15+S15+U15+W15+Y15</f>
        <v>36999</v>
      </c>
      <c r="AB15" s="14">
        <f t="shared" si="1"/>
        <v>0</v>
      </c>
      <c r="AC15" s="13">
        <f>AA15+AB15</f>
        <v>36999</v>
      </c>
      <c r="AE15" s="3" t="s">
        <v>12</v>
      </c>
      <c r="AF15" s="2">
        <f t="shared" ref="AF15:AR18" si="2">IFERROR(B15/Q15, "N.A.")</f>
        <v>9284.9093273875878</v>
      </c>
      <c r="AG15" s="2" t="str">
        <f t="shared" si="2"/>
        <v>N.A.</v>
      </c>
      <c r="AH15" s="2">
        <f t="shared" si="2"/>
        <v>8827.7213761985331</v>
      </c>
      <c r="AI15" s="2" t="str">
        <f t="shared" si="2"/>
        <v>N.A.</v>
      </c>
      <c r="AJ15" s="2">
        <f t="shared" si="2"/>
        <v>11511.390905617118</v>
      </c>
      <c r="AK15" s="2" t="str">
        <f t="shared" si="2"/>
        <v>N.A.</v>
      </c>
      <c r="AL15" s="2">
        <f t="shared" si="2"/>
        <v>7016.5082852355245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8092.4852833860377</v>
      </c>
      <c r="AQ15" s="16" t="str">
        <f t="shared" si="2"/>
        <v>N.A.</v>
      </c>
      <c r="AR15" s="13">
        <f t="shared" si="2"/>
        <v>8092.4852833860377</v>
      </c>
    </row>
    <row r="16" spans="1:44" ht="15" customHeight="1" thickBot="1" x14ac:dyDescent="0.3">
      <c r="A16" s="3" t="s">
        <v>13</v>
      </c>
      <c r="B16" s="2">
        <v>20824380</v>
      </c>
      <c r="C16" s="2">
        <v>1284840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20824380</v>
      </c>
      <c r="M16" s="14">
        <f t="shared" si="0"/>
        <v>1284840</v>
      </c>
      <c r="N16" s="13">
        <f>L16+M16</f>
        <v>22109220</v>
      </c>
      <c r="P16" s="3" t="s">
        <v>13</v>
      </c>
      <c r="Q16" s="2">
        <v>5215</v>
      </c>
      <c r="R16" s="2">
        <v>166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5215</v>
      </c>
      <c r="AB16" s="14">
        <f t="shared" si="1"/>
        <v>166</v>
      </c>
      <c r="AC16" s="13">
        <f>AA16+AB16</f>
        <v>5381</v>
      </c>
      <c r="AE16" s="3" t="s">
        <v>13</v>
      </c>
      <c r="AF16" s="2">
        <f t="shared" si="2"/>
        <v>3993.1697027804412</v>
      </c>
      <c r="AG16" s="2">
        <f t="shared" si="2"/>
        <v>7740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3993.1697027804412</v>
      </c>
      <c r="AQ16" s="16">
        <f t="shared" si="2"/>
        <v>7740</v>
      </c>
      <c r="AR16" s="13">
        <f t="shared" si="2"/>
        <v>4108.7567366660469</v>
      </c>
    </row>
    <row r="17" spans="1:44" ht="15" customHeight="1" thickBot="1" x14ac:dyDescent="0.3">
      <c r="A17" s="3" t="s">
        <v>14</v>
      </c>
      <c r="B17" s="2">
        <v>167684650</v>
      </c>
      <c r="C17" s="2">
        <v>657480500.00000036</v>
      </c>
      <c r="D17" s="2">
        <v>26055489.999999996</v>
      </c>
      <c r="E17" s="2">
        <v>94340000</v>
      </c>
      <c r="F17" s="2"/>
      <c r="G17" s="2">
        <v>141180000</v>
      </c>
      <c r="H17" s="2"/>
      <c r="I17" s="2">
        <v>42932600</v>
      </c>
      <c r="J17" s="2">
        <v>0</v>
      </c>
      <c r="K17" s="2"/>
      <c r="L17" s="1">
        <f t="shared" si="0"/>
        <v>193740140</v>
      </c>
      <c r="M17" s="14">
        <f t="shared" si="0"/>
        <v>935933100.00000036</v>
      </c>
      <c r="N17" s="13">
        <f>L17+M17</f>
        <v>1129673240.0000005</v>
      </c>
      <c r="P17" s="3" t="s">
        <v>14</v>
      </c>
      <c r="Q17" s="2">
        <v>18116</v>
      </c>
      <c r="R17" s="2">
        <v>72504</v>
      </c>
      <c r="S17" s="2">
        <v>3610</v>
      </c>
      <c r="T17" s="2">
        <v>1925</v>
      </c>
      <c r="U17" s="2">
        <v>0</v>
      </c>
      <c r="V17" s="2">
        <v>6865</v>
      </c>
      <c r="W17" s="2">
        <v>0</v>
      </c>
      <c r="X17" s="2">
        <v>3381</v>
      </c>
      <c r="Y17" s="2">
        <v>2908</v>
      </c>
      <c r="Z17" s="2">
        <v>0</v>
      </c>
      <c r="AA17" s="1">
        <f t="shared" si="1"/>
        <v>24634</v>
      </c>
      <c r="AB17" s="14">
        <f t="shared" si="1"/>
        <v>84675</v>
      </c>
      <c r="AC17" s="13">
        <f>AA17+AB17</f>
        <v>109309</v>
      </c>
      <c r="AE17" s="3" t="s">
        <v>14</v>
      </c>
      <c r="AF17" s="2">
        <f t="shared" si="2"/>
        <v>9256.1630602782079</v>
      </c>
      <c r="AG17" s="2">
        <f t="shared" si="2"/>
        <v>9068.196237448974</v>
      </c>
      <c r="AH17" s="2">
        <f t="shared" si="2"/>
        <v>7217.5872576177271</v>
      </c>
      <c r="AI17" s="2">
        <f t="shared" si="2"/>
        <v>49007.792207792205</v>
      </c>
      <c r="AJ17" s="2" t="str">
        <f t="shared" si="2"/>
        <v>N.A.</v>
      </c>
      <c r="AK17" s="2">
        <f t="shared" si="2"/>
        <v>20565.185724690458</v>
      </c>
      <c r="AL17" s="2" t="str">
        <f t="shared" si="2"/>
        <v>N.A.</v>
      </c>
      <c r="AM17" s="2">
        <f t="shared" si="2"/>
        <v>12698.195800059155</v>
      </c>
      <c r="AN17" s="2">
        <f t="shared" si="2"/>
        <v>0</v>
      </c>
      <c r="AO17" s="2" t="str">
        <f t="shared" si="2"/>
        <v>N.A.</v>
      </c>
      <c r="AP17" s="15">
        <f t="shared" si="2"/>
        <v>7864.7454737354874</v>
      </c>
      <c r="AQ17" s="16">
        <f t="shared" si="2"/>
        <v>11053.240035429588</v>
      </c>
      <c r="AR17" s="13">
        <f t="shared" si="2"/>
        <v>10334.677290982449</v>
      </c>
    </row>
    <row r="18" spans="1:44" ht="15" customHeight="1" thickBot="1" x14ac:dyDescent="0.3">
      <c r="A18" s="3" t="s">
        <v>15</v>
      </c>
      <c r="B18" s="2">
        <v>580500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580500</v>
      </c>
      <c r="M18" s="14">
        <f t="shared" si="0"/>
        <v>0</v>
      </c>
      <c r="N18" s="13">
        <f>L18+M18</f>
        <v>580500</v>
      </c>
      <c r="P18" s="3" t="s">
        <v>15</v>
      </c>
      <c r="Q18" s="2">
        <v>135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135</v>
      </c>
      <c r="AB18" s="14">
        <f t="shared" si="1"/>
        <v>0</v>
      </c>
      <c r="AC18" s="22">
        <f>AA18+AB18</f>
        <v>135</v>
      </c>
      <c r="AE18" s="3" t="s">
        <v>15</v>
      </c>
      <c r="AF18" s="2">
        <f t="shared" si="2"/>
        <v>4300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4300</v>
      </c>
      <c r="AQ18" s="16" t="str">
        <f t="shared" si="2"/>
        <v>N.A.</v>
      </c>
      <c r="AR18" s="13">
        <f t="shared" si="2"/>
        <v>4300</v>
      </c>
    </row>
    <row r="19" spans="1:44" ht="15" customHeight="1" thickBot="1" x14ac:dyDescent="0.3">
      <c r="A19" s="4" t="s">
        <v>16</v>
      </c>
      <c r="B19" s="2">
        <f t="shared" ref="B19:K19" si="3">SUM(B15:B18)</f>
        <v>314017985</v>
      </c>
      <c r="C19" s="2">
        <f t="shared" si="3"/>
        <v>658765340.00000036</v>
      </c>
      <c r="D19" s="2">
        <f t="shared" si="3"/>
        <v>57358590</v>
      </c>
      <c r="E19" s="2">
        <f t="shared" si="3"/>
        <v>94340000</v>
      </c>
      <c r="F19" s="2">
        <f t="shared" si="3"/>
        <v>30125309.999999996</v>
      </c>
      <c r="G19" s="2">
        <f t="shared" si="3"/>
        <v>141180000</v>
      </c>
      <c r="H19" s="2">
        <f t="shared" si="3"/>
        <v>113056998</v>
      </c>
      <c r="I19" s="2">
        <f t="shared" si="3"/>
        <v>42932600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514558883</v>
      </c>
      <c r="M19" s="14">
        <f t="shared" ref="M19" si="5">C19+E19+G19+I19+K19</f>
        <v>937217940.00000036</v>
      </c>
      <c r="N19" s="22">
        <f>L19+M19</f>
        <v>1451776823.0000005</v>
      </c>
      <c r="P19" s="4" t="s">
        <v>16</v>
      </c>
      <c r="Q19" s="2">
        <f t="shared" ref="Q19:Z19" si="6">SUM(Q15:Q18)</f>
        <v>36921</v>
      </c>
      <c r="R19" s="2">
        <f t="shared" si="6"/>
        <v>72670</v>
      </c>
      <c r="S19" s="2">
        <f t="shared" si="6"/>
        <v>7156</v>
      </c>
      <c r="T19" s="2">
        <f t="shared" si="6"/>
        <v>1925</v>
      </c>
      <c r="U19" s="2">
        <f t="shared" si="6"/>
        <v>2617</v>
      </c>
      <c r="V19" s="2">
        <f t="shared" si="6"/>
        <v>6865</v>
      </c>
      <c r="W19" s="2">
        <f t="shared" si="6"/>
        <v>16113</v>
      </c>
      <c r="X19" s="2">
        <f t="shared" si="6"/>
        <v>3381</v>
      </c>
      <c r="Y19" s="2">
        <f t="shared" si="6"/>
        <v>4176</v>
      </c>
      <c r="Z19" s="2">
        <f t="shared" si="6"/>
        <v>0</v>
      </c>
      <c r="AA19" s="1">
        <f t="shared" ref="AA19" si="7">Q19+S19+U19+W19+Y19</f>
        <v>66983</v>
      </c>
      <c r="AB19" s="14">
        <f t="shared" ref="AB19" si="8">R19+T19+V19+X19+Z19</f>
        <v>84841</v>
      </c>
      <c r="AC19" s="13">
        <f>AA19+AB19</f>
        <v>151824</v>
      </c>
      <c r="AE19" s="4" t="s">
        <v>16</v>
      </c>
      <c r="AF19" s="2">
        <f t="shared" ref="AF19:AO19" si="9">IFERROR(B19/Q19, "N.A.")</f>
        <v>8505.1321741014599</v>
      </c>
      <c r="AG19" s="2">
        <f t="shared" si="9"/>
        <v>9065.1622402642133</v>
      </c>
      <c r="AH19" s="2">
        <f t="shared" si="9"/>
        <v>8015.4541643376187</v>
      </c>
      <c r="AI19" s="2">
        <f t="shared" si="9"/>
        <v>49007.792207792205</v>
      </c>
      <c r="AJ19" s="2">
        <f t="shared" si="9"/>
        <v>11511.390905617118</v>
      </c>
      <c r="AK19" s="2">
        <f t="shared" si="9"/>
        <v>20565.185724690458</v>
      </c>
      <c r="AL19" s="2">
        <f t="shared" si="9"/>
        <v>7016.5082852355245</v>
      </c>
      <c r="AM19" s="2">
        <f t="shared" si="9"/>
        <v>12698.195800059155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7681.9324754042073</v>
      </c>
      <c r="AQ19" s="16">
        <f t="shared" ref="AQ19" si="11">IFERROR(M19/AB19, "N.A.")</f>
        <v>11046.757346094464</v>
      </c>
      <c r="AR19" s="13">
        <f t="shared" ref="AR19" si="12">IFERROR(N19/AC19, "N.A.")</f>
        <v>9562.2353712193089</v>
      </c>
    </row>
    <row r="20" spans="1:44" ht="15" customHeight="1" thickBot="1" x14ac:dyDescent="0.3">
      <c r="A20" s="5" t="s">
        <v>0</v>
      </c>
      <c r="B20" s="46">
        <f>B19+C19</f>
        <v>972783325.00000036</v>
      </c>
      <c r="C20" s="47"/>
      <c r="D20" s="46">
        <f>D19+E19</f>
        <v>151698590</v>
      </c>
      <c r="E20" s="47"/>
      <c r="F20" s="46">
        <f>F19+G19</f>
        <v>171305310</v>
      </c>
      <c r="G20" s="47"/>
      <c r="H20" s="46">
        <f>H19+I19</f>
        <v>155989598</v>
      </c>
      <c r="I20" s="47"/>
      <c r="J20" s="46">
        <f>J19+K19</f>
        <v>0</v>
      </c>
      <c r="K20" s="47"/>
      <c r="L20" s="46">
        <f>L19+M19</f>
        <v>1451776823.0000005</v>
      </c>
      <c r="M20" s="50"/>
      <c r="N20" s="23">
        <f>B20+D20+F20+H20+J20</f>
        <v>1451776823.0000005</v>
      </c>
      <c r="P20" s="5" t="s">
        <v>0</v>
      </c>
      <c r="Q20" s="46">
        <f>Q19+R19</f>
        <v>109591</v>
      </c>
      <c r="R20" s="47"/>
      <c r="S20" s="46">
        <f>S19+T19</f>
        <v>9081</v>
      </c>
      <c r="T20" s="47"/>
      <c r="U20" s="46">
        <f>U19+V19</f>
        <v>9482</v>
      </c>
      <c r="V20" s="47"/>
      <c r="W20" s="46">
        <f>W19+X19</f>
        <v>19494</v>
      </c>
      <c r="X20" s="47"/>
      <c r="Y20" s="46">
        <f>Y19+Z19</f>
        <v>4176</v>
      </c>
      <c r="Z20" s="47"/>
      <c r="AA20" s="46">
        <f>AA19+AB19</f>
        <v>151824</v>
      </c>
      <c r="AB20" s="47"/>
      <c r="AC20" s="24">
        <f>Q20+S20+U20+W20+Y20</f>
        <v>151824</v>
      </c>
      <c r="AE20" s="5" t="s">
        <v>0</v>
      </c>
      <c r="AF20" s="48">
        <f>IFERROR(B20/Q20,"N.A.")</f>
        <v>8876.4891733810291</v>
      </c>
      <c r="AG20" s="49"/>
      <c r="AH20" s="48">
        <f>IFERROR(D20/S20,"N.A.")</f>
        <v>16705.053408214953</v>
      </c>
      <c r="AI20" s="49"/>
      <c r="AJ20" s="48">
        <f>IFERROR(F20/U20,"N.A.")</f>
        <v>18066.368909512759</v>
      </c>
      <c r="AK20" s="49"/>
      <c r="AL20" s="48">
        <f>IFERROR(H20/W20,"N.A.")</f>
        <v>8001.9286960090285</v>
      </c>
      <c r="AM20" s="49"/>
      <c r="AN20" s="48">
        <f>IFERROR(J20/Y20,"N.A.")</f>
        <v>0</v>
      </c>
      <c r="AO20" s="49"/>
      <c r="AP20" s="48">
        <f>IFERROR(L20/AA20,"N.A.")</f>
        <v>9562.2353712193089</v>
      </c>
      <c r="AQ20" s="49"/>
      <c r="AR20" s="17">
        <f>IFERROR(N20/AC20, "N.A.")</f>
        <v>9562.2353712193089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86050095.00000003</v>
      </c>
      <c r="C27" s="2"/>
      <c r="D27" s="2">
        <v>24858690</v>
      </c>
      <c r="E27" s="2"/>
      <c r="F27" s="2">
        <v>23082450</v>
      </c>
      <c r="G27" s="2"/>
      <c r="H27" s="2">
        <v>50229054.999999993</v>
      </c>
      <c r="I27" s="2"/>
      <c r="J27" s="2">
        <v>0</v>
      </c>
      <c r="K27" s="2"/>
      <c r="L27" s="1">
        <f t="shared" ref="L27:M30" si="13">B27+D27+F27+H27+J27</f>
        <v>184220290.00000003</v>
      </c>
      <c r="M27" s="14">
        <f t="shared" si="13"/>
        <v>0</v>
      </c>
      <c r="N27" s="13">
        <f>L27+M27</f>
        <v>184220290.00000003</v>
      </c>
      <c r="P27" s="3" t="s">
        <v>12</v>
      </c>
      <c r="Q27" s="2">
        <v>9244</v>
      </c>
      <c r="R27" s="2">
        <v>0</v>
      </c>
      <c r="S27" s="2">
        <v>2730</v>
      </c>
      <c r="T27" s="2">
        <v>0</v>
      </c>
      <c r="U27" s="2">
        <v>1622</v>
      </c>
      <c r="V27" s="2">
        <v>0</v>
      </c>
      <c r="W27" s="2">
        <v>5135</v>
      </c>
      <c r="X27" s="2">
        <v>0</v>
      </c>
      <c r="Y27" s="2">
        <v>166</v>
      </c>
      <c r="Z27" s="2">
        <v>0</v>
      </c>
      <c r="AA27" s="1">
        <f t="shared" ref="AA27:AB30" si="14">Q27+S27+U27+W27+Y27</f>
        <v>18897</v>
      </c>
      <c r="AB27" s="14">
        <f t="shared" si="14"/>
        <v>0</v>
      </c>
      <c r="AC27" s="13">
        <f>AA27+AB27</f>
        <v>18897</v>
      </c>
      <c r="AE27" s="3" t="s">
        <v>12</v>
      </c>
      <c r="AF27" s="2">
        <f t="shared" ref="AF27:AR30" si="15">IFERROR(B27/Q27, "N.A.")</f>
        <v>9308.7510817827806</v>
      </c>
      <c r="AG27" s="2" t="str">
        <f t="shared" si="15"/>
        <v>N.A.</v>
      </c>
      <c r="AH27" s="2">
        <f t="shared" si="15"/>
        <v>9105.7472527472528</v>
      </c>
      <c r="AI27" s="2" t="str">
        <f t="shared" si="15"/>
        <v>N.A.</v>
      </c>
      <c r="AJ27" s="2">
        <f t="shared" si="15"/>
        <v>14230.856966707768</v>
      </c>
      <c r="AK27" s="2" t="str">
        <f t="shared" si="15"/>
        <v>N.A.</v>
      </c>
      <c r="AL27" s="2">
        <f t="shared" si="15"/>
        <v>9781.7049659201548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9748.652696195164</v>
      </c>
      <c r="AQ27" s="16" t="str">
        <f t="shared" si="15"/>
        <v>N.A.</v>
      </c>
      <c r="AR27" s="13">
        <f t="shared" si="15"/>
        <v>9748.652696195164</v>
      </c>
    </row>
    <row r="28" spans="1:44" ht="15" customHeight="1" thickBot="1" x14ac:dyDescent="0.3">
      <c r="A28" s="3" t="s">
        <v>13</v>
      </c>
      <c r="B28" s="2">
        <v>4066349.9999999995</v>
      </c>
      <c r="C28" s="2">
        <v>1284840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4066349.9999999995</v>
      </c>
      <c r="M28" s="14">
        <f t="shared" si="13"/>
        <v>1284840</v>
      </c>
      <c r="N28" s="13">
        <f>L28+M28</f>
        <v>5351190</v>
      </c>
      <c r="P28" s="3" t="s">
        <v>13</v>
      </c>
      <c r="Q28" s="2">
        <v>385</v>
      </c>
      <c r="R28" s="2">
        <v>166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385</v>
      </c>
      <c r="AB28" s="14">
        <f t="shared" si="14"/>
        <v>166</v>
      </c>
      <c r="AC28" s="13">
        <f>AA28+AB28</f>
        <v>551</v>
      </c>
      <c r="AE28" s="3" t="s">
        <v>13</v>
      </c>
      <c r="AF28" s="2">
        <f t="shared" si="15"/>
        <v>10561.948051948051</v>
      </c>
      <c r="AG28" s="2">
        <f t="shared" si="15"/>
        <v>7740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10561.948051948051</v>
      </c>
      <c r="AQ28" s="16">
        <f t="shared" si="15"/>
        <v>7740</v>
      </c>
      <c r="AR28" s="13">
        <f t="shared" si="15"/>
        <v>9711.7785843920137</v>
      </c>
    </row>
    <row r="29" spans="1:44" ht="15" customHeight="1" thickBot="1" x14ac:dyDescent="0.3">
      <c r="A29" s="3" t="s">
        <v>14</v>
      </c>
      <c r="B29" s="2">
        <v>131933109.99999999</v>
      </c>
      <c r="C29" s="2">
        <v>404349439.99999994</v>
      </c>
      <c r="D29" s="2">
        <v>19222420</v>
      </c>
      <c r="E29" s="2">
        <v>46730000.000000007</v>
      </c>
      <c r="F29" s="2"/>
      <c r="G29" s="2">
        <v>60720000.000000015</v>
      </c>
      <c r="H29" s="2"/>
      <c r="I29" s="2">
        <v>40642600</v>
      </c>
      <c r="J29" s="2">
        <v>0</v>
      </c>
      <c r="K29" s="2"/>
      <c r="L29" s="1">
        <f t="shared" si="13"/>
        <v>151155530</v>
      </c>
      <c r="M29" s="14">
        <f t="shared" si="13"/>
        <v>552442040</v>
      </c>
      <c r="N29" s="13">
        <f>L29+M29</f>
        <v>703597570</v>
      </c>
      <c r="P29" s="3" t="s">
        <v>14</v>
      </c>
      <c r="Q29" s="2">
        <v>11700</v>
      </c>
      <c r="R29" s="2">
        <v>40979</v>
      </c>
      <c r="S29" s="2">
        <v>2607</v>
      </c>
      <c r="T29" s="2">
        <v>1069</v>
      </c>
      <c r="U29" s="2">
        <v>0</v>
      </c>
      <c r="V29" s="2">
        <v>5405</v>
      </c>
      <c r="W29" s="2">
        <v>0</v>
      </c>
      <c r="X29" s="2">
        <v>2830</v>
      </c>
      <c r="Y29" s="2">
        <v>443</v>
      </c>
      <c r="Z29" s="2">
        <v>0</v>
      </c>
      <c r="AA29" s="1">
        <f t="shared" si="14"/>
        <v>14750</v>
      </c>
      <c r="AB29" s="14">
        <f t="shared" si="14"/>
        <v>50283</v>
      </c>
      <c r="AC29" s="13">
        <f>AA29+AB29</f>
        <v>65033</v>
      </c>
      <c r="AE29" s="3" t="s">
        <v>14</v>
      </c>
      <c r="AF29" s="2">
        <f t="shared" si="15"/>
        <v>11276.334188034187</v>
      </c>
      <c r="AG29" s="2">
        <f t="shared" si="15"/>
        <v>9867.2354132604487</v>
      </c>
      <c r="AH29" s="2">
        <f t="shared" si="15"/>
        <v>7373.3870349060226</v>
      </c>
      <c r="AI29" s="2">
        <f t="shared" si="15"/>
        <v>43713.751169317125</v>
      </c>
      <c r="AJ29" s="2" t="str">
        <f t="shared" si="15"/>
        <v>N.A.</v>
      </c>
      <c r="AK29" s="2">
        <f t="shared" si="15"/>
        <v>11234.042553191492</v>
      </c>
      <c r="AL29" s="2" t="str">
        <f t="shared" si="15"/>
        <v>N.A.</v>
      </c>
      <c r="AM29" s="2">
        <f t="shared" si="15"/>
        <v>14361.342756183745</v>
      </c>
      <c r="AN29" s="2">
        <f t="shared" si="15"/>
        <v>0</v>
      </c>
      <c r="AO29" s="2" t="str">
        <f t="shared" si="15"/>
        <v>N.A.</v>
      </c>
      <c r="AP29" s="15">
        <f t="shared" si="15"/>
        <v>10247.832542372882</v>
      </c>
      <c r="AQ29" s="16">
        <f t="shared" si="15"/>
        <v>10986.656325199372</v>
      </c>
      <c r="AR29" s="13">
        <f t="shared" si="15"/>
        <v>10819.085233650609</v>
      </c>
    </row>
    <row r="30" spans="1:44" ht="15" customHeight="1" thickBot="1" x14ac:dyDescent="0.3">
      <c r="A30" s="3" t="s">
        <v>15</v>
      </c>
      <c r="B30" s="2">
        <v>580500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580500</v>
      </c>
      <c r="M30" s="14">
        <f t="shared" si="13"/>
        <v>0</v>
      </c>
      <c r="N30" s="13">
        <f>L30+M30</f>
        <v>580500</v>
      </c>
      <c r="P30" s="3" t="s">
        <v>15</v>
      </c>
      <c r="Q30" s="2">
        <v>135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135</v>
      </c>
      <c r="AB30" s="14">
        <f t="shared" si="14"/>
        <v>0</v>
      </c>
      <c r="AC30" s="22">
        <f>AA30+AB30</f>
        <v>135</v>
      </c>
      <c r="AE30" s="3" t="s">
        <v>15</v>
      </c>
      <c r="AF30" s="2">
        <f t="shared" si="15"/>
        <v>4300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4300</v>
      </c>
      <c r="AQ30" s="16" t="str">
        <f t="shared" si="15"/>
        <v>N.A.</v>
      </c>
      <c r="AR30" s="13">
        <f t="shared" si="15"/>
        <v>4300</v>
      </c>
    </row>
    <row r="31" spans="1:44" ht="15" customHeight="1" thickBot="1" x14ac:dyDescent="0.3">
      <c r="A31" s="4" t="s">
        <v>16</v>
      </c>
      <c r="B31" s="2">
        <f t="shared" ref="B31:K31" si="16">SUM(B27:B30)</f>
        <v>222630055</v>
      </c>
      <c r="C31" s="2">
        <f t="shared" si="16"/>
        <v>405634279.99999994</v>
      </c>
      <c r="D31" s="2">
        <f t="shared" si="16"/>
        <v>44081110</v>
      </c>
      <c r="E31" s="2">
        <f t="shared" si="16"/>
        <v>46730000.000000007</v>
      </c>
      <c r="F31" s="2">
        <f t="shared" si="16"/>
        <v>23082450</v>
      </c>
      <c r="G31" s="2">
        <f t="shared" si="16"/>
        <v>60720000.000000015</v>
      </c>
      <c r="H31" s="2">
        <f t="shared" si="16"/>
        <v>50229054.999999993</v>
      </c>
      <c r="I31" s="2">
        <f t="shared" si="16"/>
        <v>40642600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340022670</v>
      </c>
      <c r="M31" s="14">
        <f t="shared" ref="M31" si="18">C31+E31+G31+I31+K31</f>
        <v>553726880</v>
      </c>
      <c r="N31" s="22">
        <f>L31+M31</f>
        <v>893749550</v>
      </c>
      <c r="P31" s="4" t="s">
        <v>16</v>
      </c>
      <c r="Q31" s="2">
        <f t="shared" ref="Q31:Z31" si="19">SUM(Q27:Q30)</f>
        <v>21464</v>
      </c>
      <c r="R31" s="2">
        <f t="shared" si="19"/>
        <v>41145</v>
      </c>
      <c r="S31" s="2">
        <f t="shared" si="19"/>
        <v>5337</v>
      </c>
      <c r="T31" s="2">
        <f t="shared" si="19"/>
        <v>1069</v>
      </c>
      <c r="U31" s="2">
        <f t="shared" si="19"/>
        <v>1622</v>
      </c>
      <c r="V31" s="2">
        <f t="shared" si="19"/>
        <v>5405</v>
      </c>
      <c r="W31" s="2">
        <f t="shared" si="19"/>
        <v>5135</v>
      </c>
      <c r="X31" s="2">
        <f t="shared" si="19"/>
        <v>2830</v>
      </c>
      <c r="Y31" s="2">
        <f t="shared" si="19"/>
        <v>609</v>
      </c>
      <c r="Z31" s="2">
        <f t="shared" si="19"/>
        <v>0</v>
      </c>
      <c r="AA31" s="1">
        <f t="shared" ref="AA31" si="20">Q31+S31+U31+W31+Y31</f>
        <v>34167</v>
      </c>
      <c r="AB31" s="14">
        <f t="shared" ref="AB31" si="21">R31+T31+V31+X31+Z31</f>
        <v>50449</v>
      </c>
      <c r="AC31" s="13">
        <f>AA31+AB31</f>
        <v>84616</v>
      </c>
      <c r="AE31" s="4" t="s">
        <v>16</v>
      </c>
      <c r="AF31" s="2">
        <f t="shared" ref="AF31:AO31" si="22">IFERROR(B31/Q31, "N.A.")</f>
        <v>10372.253773760716</v>
      </c>
      <c r="AG31" s="2">
        <f t="shared" si="22"/>
        <v>9858.6530562644293</v>
      </c>
      <c r="AH31" s="2">
        <f t="shared" si="22"/>
        <v>8259.5296983323969</v>
      </c>
      <c r="AI31" s="2">
        <f t="shared" si="22"/>
        <v>43713.751169317125</v>
      </c>
      <c r="AJ31" s="2">
        <f t="shared" si="22"/>
        <v>14230.856966707768</v>
      </c>
      <c r="AK31" s="2">
        <f t="shared" si="22"/>
        <v>11234.042553191492</v>
      </c>
      <c r="AL31" s="2">
        <f t="shared" si="22"/>
        <v>9781.7049659201548</v>
      </c>
      <c r="AM31" s="2">
        <f t="shared" si="22"/>
        <v>14361.342756183745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9951.7859337957671</v>
      </c>
      <c r="AQ31" s="16">
        <f t="shared" ref="AQ31" si="24">IFERROR(M31/AB31, "N.A.")</f>
        <v>10975.973359234078</v>
      </c>
      <c r="AR31" s="13">
        <f t="shared" ref="AR31" si="25">IFERROR(N31/AC31, "N.A.")</f>
        <v>10562.417864233714</v>
      </c>
    </row>
    <row r="32" spans="1:44" ht="15" customHeight="1" thickBot="1" x14ac:dyDescent="0.3">
      <c r="A32" s="5" t="s">
        <v>0</v>
      </c>
      <c r="B32" s="46">
        <f>B31+C31</f>
        <v>628264335</v>
      </c>
      <c r="C32" s="47"/>
      <c r="D32" s="46">
        <f>D31+E31</f>
        <v>90811110</v>
      </c>
      <c r="E32" s="47"/>
      <c r="F32" s="46">
        <f>F31+G31</f>
        <v>83802450.000000015</v>
      </c>
      <c r="G32" s="47"/>
      <c r="H32" s="46">
        <f>H31+I31</f>
        <v>90871655</v>
      </c>
      <c r="I32" s="47"/>
      <c r="J32" s="46">
        <f>J31+K31</f>
        <v>0</v>
      </c>
      <c r="K32" s="47"/>
      <c r="L32" s="46">
        <f>L31+M31</f>
        <v>893749550</v>
      </c>
      <c r="M32" s="50"/>
      <c r="N32" s="23">
        <f>B32+D32+F32+H32+J32</f>
        <v>893749550</v>
      </c>
      <c r="P32" s="5" t="s">
        <v>0</v>
      </c>
      <c r="Q32" s="46">
        <f>Q31+R31</f>
        <v>62609</v>
      </c>
      <c r="R32" s="47"/>
      <c r="S32" s="46">
        <f>S31+T31</f>
        <v>6406</v>
      </c>
      <c r="T32" s="47"/>
      <c r="U32" s="46">
        <f>U31+V31</f>
        <v>7027</v>
      </c>
      <c r="V32" s="47"/>
      <c r="W32" s="46">
        <f>W31+X31</f>
        <v>7965</v>
      </c>
      <c r="X32" s="47"/>
      <c r="Y32" s="46">
        <f>Y31+Z31</f>
        <v>609</v>
      </c>
      <c r="Z32" s="47"/>
      <c r="AA32" s="46">
        <f>AA31+AB31</f>
        <v>84616</v>
      </c>
      <c r="AB32" s="47"/>
      <c r="AC32" s="24">
        <f>Q32+S32+U32+W32+Y32</f>
        <v>84616</v>
      </c>
      <c r="AE32" s="5" t="s">
        <v>0</v>
      </c>
      <c r="AF32" s="48">
        <f>IFERROR(B32/Q32,"N.A.")</f>
        <v>10034.728792985034</v>
      </c>
      <c r="AG32" s="49"/>
      <c r="AH32" s="48">
        <f>IFERROR(D32/S32,"N.A.")</f>
        <v>14175.945988136122</v>
      </c>
      <c r="AI32" s="49"/>
      <c r="AJ32" s="48">
        <f>IFERROR(F32/U32,"N.A.")</f>
        <v>11925.779137612069</v>
      </c>
      <c r="AK32" s="49"/>
      <c r="AL32" s="48">
        <f>IFERROR(H32/W32,"N.A.")</f>
        <v>11408.870684243566</v>
      </c>
      <c r="AM32" s="49"/>
      <c r="AN32" s="48">
        <f>IFERROR(J32/Y32,"N.A.")</f>
        <v>0</v>
      </c>
      <c r="AO32" s="49"/>
      <c r="AP32" s="48">
        <f>IFERROR(L32/AA32,"N.A.")</f>
        <v>10562.417864233714</v>
      </c>
      <c r="AQ32" s="49"/>
      <c r="AR32" s="17">
        <f>IFERROR(N32/AC32, "N.A.")</f>
        <v>10562.417864233714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38878360.000000007</v>
      </c>
      <c r="C39" s="2"/>
      <c r="D39" s="2">
        <v>6444410</v>
      </c>
      <c r="E39" s="2"/>
      <c r="F39" s="2">
        <v>7042860</v>
      </c>
      <c r="G39" s="2"/>
      <c r="H39" s="2">
        <v>62827942.999999993</v>
      </c>
      <c r="I39" s="2"/>
      <c r="J39" s="2">
        <v>0</v>
      </c>
      <c r="K39" s="2"/>
      <c r="L39" s="1">
        <f t="shared" ref="L39:M42" si="26">B39+D39+F39+H39+J39</f>
        <v>115193573</v>
      </c>
      <c r="M39" s="14">
        <f t="shared" si="26"/>
        <v>0</v>
      </c>
      <c r="N39" s="13">
        <f>L39+M39</f>
        <v>115193573</v>
      </c>
      <c r="P39" s="3" t="s">
        <v>12</v>
      </c>
      <c r="Q39" s="2">
        <v>4211</v>
      </c>
      <c r="R39" s="2">
        <v>0</v>
      </c>
      <c r="S39" s="2">
        <v>816</v>
      </c>
      <c r="T39" s="2">
        <v>0</v>
      </c>
      <c r="U39" s="2">
        <v>995</v>
      </c>
      <c r="V39" s="2">
        <v>0</v>
      </c>
      <c r="W39" s="2">
        <v>10978</v>
      </c>
      <c r="X39" s="2">
        <v>0</v>
      </c>
      <c r="Y39" s="2">
        <v>1102</v>
      </c>
      <c r="Z39" s="2">
        <v>0</v>
      </c>
      <c r="AA39" s="1">
        <f t="shared" ref="AA39:AB42" si="27">Q39+S39+U39+W39+Y39</f>
        <v>18102</v>
      </c>
      <c r="AB39" s="14">
        <f t="shared" si="27"/>
        <v>0</v>
      </c>
      <c r="AC39" s="13">
        <f>AA39+AB39</f>
        <v>18102</v>
      </c>
      <c r="AE39" s="3" t="s">
        <v>12</v>
      </c>
      <c r="AF39" s="2">
        <f t="shared" ref="AF39:AR42" si="28">IFERROR(B39/Q39, "N.A.")</f>
        <v>9232.5718356684883</v>
      </c>
      <c r="AG39" s="2" t="str">
        <f t="shared" si="28"/>
        <v>N.A.</v>
      </c>
      <c r="AH39" s="2">
        <f t="shared" si="28"/>
        <v>7897.5612745098042</v>
      </c>
      <c r="AI39" s="2" t="str">
        <f t="shared" si="28"/>
        <v>N.A.</v>
      </c>
      <c r="AJ39" s="2">
        <f t="shared" si="28"/>
        <v>7078.2512562814072</v>
      </c>
      <c r="AK39" s="2" t="str">
        <f t="shared" si="28"/>
        <v>N.A.</v>
      </c>
      <c r="AL39" s="2">
        <f t="shared" si="28"/>
        <v>5723.0773364911638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6363.5826428019</v>
      </c>
      <c r="AQ39" s="16" t="str">
        <f t="shared" si="28"/>
        <v>N.A.</v>
      </c>
      <c r="AR39" s="13">
        <f t="shared" si="28"/>
        <v>6363.5826428019</v>
      </c>
    </row>
    <row r="40" spans="1:44" ht="15" customHeight="1" thickBot="1" x14ac:dyDescent="0.3">
      <c r="A40" s="3" t="s">
        <v>13</v>
      </c>
      <c r="B40" s="2">
        <v>16758030.000000002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16758030.000000002</v>
      </c>
      <c r="M40" s="14">
        <f t="shared" si="26"/>
        <v>0</v>
      </c>
      <c r="N40" s="13">
        <f>L40+M40</f>
        <v>16758030.000000002</v>
      </c>
      <c r="P40" s="3" t="s">
        <v>13</v>
      </c>
      <c r="Q40" s="2">
        <v>4830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4830</v>
      </c>
      <c r="AB40" s="14">
        <f t="shared" si="27"/>
        <v>0</v>
      </c>
      <c r="AC40" s="13">
        <f>AA40+AB40</f>
        <v>4830</v>
      </c>
      <c r="AE40" s="3" t="s">
        <v>13</v>
      </c>
      <c r="AF40" s="2">
        <f t="shared" si="28"/>
        <v>3469.5714285714289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3469.5714285714289</v>
      </c>
      <c r="AQ40" s="16" t="str">
        <f t="shared" si="28"/>
        <v>N.A.</v>
      </c>
      <c r="AR40" s="13">
        <f t="shared" si="28"/>
        <v>3469.5714285714289</v>
      </c>
    </row>
    <row r="41" spans="1:44" ht="15" customHeight="1" thickBot="1" x14ac:dyDescent="0.3">
      <c r="A41" s="3" t="s">
        <v>14</v>
      </c>
      <c r="B41" s="2">
        <v>35751540.000000007</v>
      </c>
      <c r="C41" s="2">
        <v>253131059.99999997</v>
      </c>
      <c r="D41" s="2">
        <v>6833070</v>
      </c>
      <c r="E41" s="2">
        <v>47610000</v>
      </c>
      <c r="F41" s="2"/>
      <c r="G41" s="2">
        <v>80460000.000000015</v>
      </c>
      <c r="H41" s="2"/>
      <c r="I41" s="2">
        <v>2290000</v>
      </c>
      <c r="J41" s="2">
        <v>0</v>
      </c>
      <c r="K41" s="2"/>
      <c r="L41" s="1">
        <f t="shared" si="26"/>
        <v>42584610.000000007</v>
      </c>
      <c r="M41" s="14">
        <f t="shared" si="26"/>
        <v>383491060</v>
      </c>
      <c r="N41" s="13">
        <f>L41+M41</f>
        <v>426075670</v>
      </c>
      <c r="P41" s="3" t="s">
        <v>14</v>
      </c>
      <c r="Q41" s="2">
        <v>6416</v>
      </c>
      <c r="R41" s="2">
        <v>31525</v>
      </c>
      <c r="S41" s="2">
        <v>1003</v>
      </c>
      <c r="T41" s="2">
        <v>856</v>
      </c>
      <c r="U41" s="2">
        <v>0</v>
      </c>
      <c r="V41" s="2">
        <v>1460</v>
      </c>
      <c r="W41" s="2">
        <v>0</v>
      </c>
      <c r="X41" s="2">
        <v>551</v>
      </c>
      <c r="Y41" s="2">
        <v>2465</v>
      </c>
      <c r="Z41" s="2">
        <v>0</v>
      </c>
      <c r="AA41" s="1">
        <f t="shared" si="27"/>
        <v>9884</v>
      </c>
      <c r="AB41" s="14">
        <f t="shared" si="27"/>
        <v>34392</v>
      </c>
      <c r="AC41" s="13">
        <f>AA41+AB41</f>
        <v>44276</v>
      </c>
      <c r="AE41" s="3" t="s">
        <v>14</v>
      </c>
      <c r="AF41" s="2">
        <f t="shared" si="28"/>
        <v>5572.2475062344147</v>
      </c>
      <c r="AG41" s="2">
        <f t="shared" si="28"/>
        <v>8029.5340206185556</v>
      </c>
      <c r="AH41" s="2">
        <f t="shared" si="28"/>
        <v>6812.6321036889331</v>
      </c>
      <c r="AI41" s="2">
        <f t="shared" si="28"/>
        <v>55619.15887850467</v>
      </c>
      <c r="AJ41" s="2" t="str">
        <f t="shared" si="28"/>
        <v>N.A.</v>
      </c>
      <c r="AK41" s="2">
        <f t="shared" si="28"/>
        <v>55109.589041095904</v>
      </c>
      <c r="AL41" s="2" t="str">
        <f t="shared" si="28"/>
        <v>N.A.</v>
      </c>
      <c r="AM41" s="2">
        <f t="shared" si="28"/>
        <v>4156.0798548094372</v>
      </c>
      <c r="AN41" s="2">
        <f t="shared" si="28"/>
        <v>0</v>
      </c>
      <c r="AO41" s="2" t="str">
        <f t="shared" si="28"/>
        <v>N.A.</v>
      </c>
      <c r="AP41" s="15">
        <f t="shared" si="28"/>
        <v>4308.4388911371925</v>
      </c>
      <c r="AQ41" s="16">
        <f t="shared" si="28"/>
        <v>11150.589090486159</v>
      </c>
      <c r="AR41" s="13">
        <f t="shared" si="28"/>
        <v>9623.1744059987359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91387930.000000015</v>
      </c>
      <c r="C43" s="2">
        <f t="shared" si="29"/>
        <v>253131059.99999997</v>
      </c>
      <c r="D43" s="2">
        <f t="shared" si="29"/>
        <v>13277480</v>
      </c>
      <c r="E43" s="2">
        <f t="shared" si="29"/>
        <v>47610000</v>
      </c>
      <c r="F43" s="2">
        <f t="shared" si="29"/>
        <v>7042860</v>
      </c>
      <c r="G43" s="2">
        <f t="shared" si="29"/>
        <v>80460000.000000015</v>
      </c>
      <c r="H43" s="2">
        <f t="shared" si="29"/>
        <v>62827942.999999993</v>
      </c>
      <c r="I43" s="2">
        <f t="shared" si="29"/>
        <v>2290000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174536213</v>
      </c>
      <c r="M43" s="14">
        <f t="shared" ref="M43" si="31">C43+E43+G43+I43+K43</f>
        <v>383491060</v>
      </c>
      <c r="N43" s="22">
        <f>L43+M43</f>
        <v>558027273</v>
      </c>
      <c r="P43" s="4" t="s">
        <v>16</v>
      </c>
      <c r="Q43" s="2">
        <f t="shared" ref="Q43:Z43" si="32">SUM(Q39:Q42)</f>
        <v>15457</v>
      </c>
      <c r="R43" s="2">
        <f t="shared" si="32"/>
        <v>31525</v>
      </c>
      <c r="S43" s="2">
        <f t="shared" si="32"/>
        <v>1819</v>
      </c>
      <c r="T43" s="2">
        <f t="shared" si="32"/>
        <v>856</v>
      </c>
      <c r="U43" s="2">
        <f t="shared" si="32"/>
        <v>995</v>
      </c>
      <c r="V43" s="2">
        <f t="shared" si="32"/>
        <v>1460</v>
      </c>
      <c r="W43" s="2">
        <f t="shared" si="32"/>
        <v>10978</v>
      </c>
      <c r="X43" s="2">
        <f t="shared" si="32"/>
        <v>551</v>
      </c>
      <c r="Y43" s="2">
        <f t="shared" si="32"/>
        <v>3567</v>
      </c>
      <c r="Z43" s="2">
        <f t="shared" si="32"/>
        <v>0</v>
      </c>
      <c r="AA43" s="1">
        <f t="shared" ref="AA43" si="33">Q43+S43+U43+W43+Y43</f>
        <v>32816</v>
      </c>
      <c r="AB43" s="14">
        <f t="shared" ref="AB43" si="34">R43+T43+V43+X43+Z43</f>
        <v>34392</v>
      </c>
      <c r="AC43" s="22">
        <f>AA43+AB43</f>
        <v>67208</v>
      </c>
      <c r="AE43" s="4" t="s">
        <v>16</v>
      </c>
      <c r="AF43" s="2">
        <f t="shared" ref="AF43:AO43" si="35">IFERROR(B43/Q43, "N.A.")</f>
        <v>5912.3976192016571</v>
      </c>
      <c r="AG43" s="2">
        <f t="shared" si="35"/>
        <v>8029.5340206185556</v>
      </c>
      <c r="AH43" s="2">
        <f t="shared" si="35"/>
        <v>7299.329301814184</v>
      </c>
      <c r="AI43" s="2">
        <f t="shared" si="35"/>
        <v>55619.15887850467</v>
      </c>
      <c r="AJ43" s="2">
        <f t="shared" si="35"/>
        <v>7078.2512562814072</v>
      </c>
      <c r="AK43" s="2">
        <f t="shared" si="35"/>
        <v>55109.589041095904</v>
      </c>
      <c r="AL43" s="2">
        <f t="shared" si="35"/>
        <v>5723.0773364911638</v>
      </c>
      <c r="AM43" s="2">
        <f t="shared" si="35"/>
        <v>4156.0798548094372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5318.631551682106</v>
      </c>
      <c r="AQ43" s="16">
        <f t="shared" ref="AQ43" si="37">IFERROR(M43/AB43, "N.A.")</f>
        <v>11150.589090486159</v>
      </c>
      <c r="AR43" s="13">
        <f t="shared" ref="AR43" si="38">IFERROR(N43/AC43, "N.A.")</f>
        <v>8302.9888257350322</v>
      </c>
    </row>
    <row r="44" spans="1:44" ht="15" customHeight="1" thickBot="1" x14ac:dyDescent="0.3">
      <c r="A44" s="5" t="s">
        <v>0</v>
      </c>
      <c r="B44" s="46">
        <f>B43+C43</f>
        <v>344518990</v>
      </c>
      <c r="C44" s="47"/>
      <c r="D44" s="46">
        <f>D43+E43</f>
        <v>60887480</v>
      </c>
      <c r="E44" s="47"/>
      <c r="F44" s="46">
        <f>F43+G43</f>
        <v>87502860.000000015</v>
      </c>
      <c r="G44" s="47"/>
      <c r="H44" s="46">
        <f>H43+I43</f>
        <v>65117942.999999993</v>
      </c>
      <c r="I44" s="47"/>
      <c r="J44" s="46">
        <f>J43+K43</f>
        <v>0</v>
      </c>
      <c r="K44" s="47"/>
      <c r="L44" s="46">
        <f>L43+M43</f>
        <v>558027273</v>
      </c>
      <c r="M44" s="50"/>
      <c r="N44" s="23">
        <f>B44+D44+F44+H44+J44</f>
        <v>558027273</v>
      </c>
      <c r="P44" s="5" t="s">
        <v>0</v>
      </c>
      <c r="Q44" s="46">
        <f>Q43+R43</f>
        <v>46982</v>
      </c>
      <c r="R44" s="47"/>
      <c r="S44" s="46">
        <f>S43+T43</f>
        <v>2675</v>
      </c>
      <c r="T44" s="47"/>
      <c r="U44" s="46">
        <f>U43+V43</f>
        <v>2455</v>
      </c>
      <c r="V44" s="47"/>
      <c r="W44" s="46">
        <f>W43+X43</f>
        <v>11529</v>
      </c>
      <c r="X44" s="47"/>
      <c r="Y44" s="46">
        <f>Y43+Z43</f>
        <v>3567</v>
      </c>
      <c r="Z44" s="47"/>
      <c r="AA44" s="46">
        <f>AA43+AB43</f>
        <v>67208</v>
      </c>
      <c r="AB44" s="50"/>
      <c r="AC44" s="23">
        <f>Q44+S44+U44+W44+Y44</f>
        <v>67208</v>
      </c>
      <c r="AE44" s="5" t="s">
        <v>0</v>
      </c>
      <c r="AF44" s="48">
        <f>IFERROR(B44/Q44,"N.A.")</f>
        <v>7332.9996594440427</v>
      </c>
      <c r="AG44" s="49"/>
      <c r="AH44" s="48">
        <f>IFERROR(D44/S44,"N.A.")</f>
        <v>22761.67476635514</v>
      </c>
      <c r="AI44" s="49"/>
      <c r="AJ44" s="48">
        <f>IFERROR(F44/U44,"N.A.")</f>
        <v>35642.712830957236</v>
      </c>
      <c r="AK44" s="49"/>
      <c r="AL44" s="48">
        <f>IFERROR(H44/W44,"N.A.")</f>
        <v>5648.1865729898509</v>
      </c>
      <c r="AM44" s="49"/>
      <c r="AN44" s="48">
        <f>IFERROR(J44/Y44,"N.A.")</f>
        <v>0</v>
      </c>
      <c r="AO44" s="49"/>
      <c r="AP44" s="48">
        <f>IFERROR(L44/AA44,"N.A.")</f>
        <v>8302.9888257350322</v>
      </c>
      <c r="AQ44" s="49"/>
      <c r="AR44" s="17">
        <f>IFERROR(N44/AC44, "N.A.")</f>
        <v>8302.9888257350322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customHeight="1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1299550</v>
      </c>
      <c r="C15" s="2"/>
      <c r="D15" s="2">
        <v>627800</v>
      </c>
      <c r="E15" s="2"/>
      <c r="F15" s="2">
        <v>2833700</v>
      </c>
      <c r="G15" s="2"/>
      <c r="H15" s="2">
        <v>3598819.9999999995</v>
      </c>
      <c r="I15" s="2"/>
      <c r="J15" s="2"/>
      <c r="K15" s="2"/>
      <c r="L15" s="1">
        <f t="shared" ref="L15:M18" si="0">B15+D15+F15+H15+J15</f>
        <v>8359870</v>
      </c>
      <c r="M15" s="14">
        <f t="shared" si="0"/>
        <v>0</v>
      </c>
      <c r="N15" s="13">
        <f>L15+M15</f>
        <v>8359870</v>
      </c>
      <c r="P15" s="3" t="s">
        <v>12</v>
      </c>
      <c r="Q15" s="2">
        <v>326</v>
      </c>
      <c r="R15" s="2">
        <v>0</v>
      </c>
      <c r="S15" s="2">
        <v>146</v>
      </c>
      <c r="T15" s="2">
        <v>0</v>
      </c>
      <c r="U15" s="2">
        <v>214</v>
      </c>
      <c r="V15" s="2">
        <v>0</v>
      </c>
      <c r="W15" s="2">
        <v>1141</v>
      </c>
      <c r="X15" s="2">
        <v>0</v>
      </c>
      <c r="Y15" s="2">
        <v>0</v>
      </c>
      <c r="Z15" s="2">
        <v>0</v>
      </c>
      <c r="AA15" s="1">
        <f t="shared" ref="AA15:AB18" si="1">Q15+S15+U15+W15+Y15</f>
        <v>1827</v>
      </c>
      <c r="AB15" s="14">
        <f t="shared" si="1"/>
        <v>0</v>
      </c>
      <c r="AC15" s="13">
        <f>AA15+AB15</f>
        <v>1827</v>
      </c>
      <c r="AE15" s="3" t="s">
        <v>12</v>
      </c>
      <c r="AF15" s="2">
        <f t="shared" ref="AF15:AR18" si="2">IFERROR(B15/Q15, "N.A.")</f>
        <v>3986.3496932515336</v>
      </c>
      <c r="AG15" s="2" t="str">
        <f t="shared" si="2"/>
        <v>N.A.</v>
      </c>
      <c r="AH15" s="2">
        <f t="shared" si="2"/>
        <v>4300</v>
      </c>
      <c r="AI15" s="2" t="str">
        <f t="shared" si="2"/>
        <v>N.A.</v>
      </c>
      <c r="AJ15" s="2">
        <f t="shared" si="2"/>
        <v>13241.58878504673</v>
      </c>
      <c r="AK15" s="2" t="str">
        <f t="shared" si="2"/>
        <v>N.A.</v>
      </c>
      <c r="AL15" s="2">
        <f t="shared" si="2"/>
        <v>3154.0929009640663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4575.7361795292827</v>
      </c>
      <c r="AQ15" s="16" t="str">
        <f t="shared" si="2"/>
        <v>N.A.</v>
      </c>
      <c r="AR15" s="13">
        <f t="shared" si="2"/>
        <v>4575.7361795292827</v>
      </c>
    </row>
    <row r="16" spans="1:44" ht="15" customHeight="1" thickBot="1" x14ac:dyDescent="0.3">
      <c r="A16" s="3" t="s">
        <v>13</v>
      </c>
      <c r="B16" s="2">
        <v>569500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569500</v>
      </c>
      <c r="M16" s="14">
        <f t="shared" si="0"/>
        <v>0</v>
      </c>
      <c r="N16" s="13">
        <f>L16+M16</f>
        <v>569500</v>
      </c>
      <c r="P16" s="3" t="s">
        <v>13</v>
      </c>
      <c r="Q16" s="2">
        <v>102</v>
      </c>
      <c r="R16" s="2">
        <v>34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102</v>
      </c>
      <c r="AB16" s="14">
        <f t="shared" si="1"/>
        <v>34</v>
      </c>
      <c r="AC16" s="13">
        <f>AA16+AB16</f>
        <v>136</v>
      </c>
      <c r="AE16" s="3" t="s">
        <v>13</v>
      </c>
      <c r="AF16" s="2">
        <f t="shared" si="2"/>
        <v>5583.333333333333</v>
      </c>
      <c r="AG16" s="2">
        <f t="shared" si="2"/>
        <v>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5583.333333333333</v>
      </c>
      <c r="AQ16" s="16">
        <f t="shared" si="2"/>
        <v>0</v>
      </c>
      <c r="AR16" s="13">
        <f t="shared" si="2"/>
        <v>4187.5</v>
      </c>
    </row>
    <row r="17" spans="1:44" ht="15" customHeight="1" thickBot="1" x14ac:dyDescent="0.3">
      <c r="A17" s="3" t="s">
        <v>14</v>
      </c>
      <c r="B17" s="2">
        <v>8907549.9999999981</v>
      </c>
      <c r="C17" s="2">
        <v>46437400.000000007</v>
      </c>
      <c r="D17" s="2">
        <v>17392400</v>
      </c>
      <c r="E17" s="2">
        <v>1460000</v>
      </c>
      <c r="F17" s="2"/>
      <c r="G17" s="2">
        <v>0</v>
      </c>
      <c r="H17" s="2"/>
      <c r="I17" s="2">
        <v>0</v>
      </c>
      <c r="J17" s="2"/>
      <c r="K17" s="2"/>
      <c r="L17" s="1">
        <f t="shared" si="0"/>
        <v>26299950</v>
      </c>
      <c r="M17" s="14">
        <f t="shared" si="0"/>
        <v>47897400.000000007</v>
      </c>
      <c r="N17" s="13">
        <f>L17+M17</f>
        <v>74197350</v>
      </c>
      <c r="P17" s="3" t="s">
        <v>14</v>
      </c>
      <c r="Q17" s="2">
        <v>1565</v>
      </c>
      <c r="R17" s="2">
        <v>5383</v>
      </c>
      <c r="S17" s="2">
        <v>957</v>
      </c>
      <c r="T17" s="2">
        <v>146</v>
      </c>
      <c r="U17" s="2">
        <v>0</v>
      </c>
      <c r="V17" s="2">
        <v>570</v>
      </c>
      <c r="W17" s="2">
        <v>0</v>
      </c>
      <c r="X17" s="2">
        <v>285</v>
      </c>
      <c r="Y17" s="2">
        <v>0</v>
      </c>
      <c r="Z17" s="2">
        <v>0</v>
      </c>
      <c r="AA17" s="1">
        <f t="shared" si="1"/>
        <v>2522</v>
      </c>
      <c r="AB17" s="14">
        <f t="shared" si="1"/>
        <v>6384</v>
      </c>
      <c r="AC17" s="13">
        <f>AA17+AB17</f>
        <v>8906</v>
      </c>
      <c r="AE17" s="3" t="s">
        <v>14</v>
      </c>
      <c r="AF17" s="2">
        <f t="shared" si="2"/>
        <v>5691.7252396166123</v>
      </c>
      <c r="AG17" s="2">
        <f t="shared" si="2"/>
        <v>8626.6765744008935</v>
      </c>
      <c r="AH17" s="2">
        <f t="shared" si="2"/>
        <v>18173.876698014628</v>
      </c>
      <c r="AI17" s="2">
        <f t="shared" si="2"/>
        <v>10000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0</v>
      </c>
      <c r="AN17" s="2" t="str">
        <f t="shared" si="2"/>
        <v>N.A.</v>
      </c>
      <c r="AO17" s="2" t="str">
        <f t="shared" si="2"/>
        <v>N.A.</v>
      </c>
      <c r="AP17" s="15">
        <f t="shared" si="2"/>
        <v>10428.211736716892</v>
      </c>
      <c r="AQ17" s="16">
        <f t="shared" si="2"/>
        <v>7502.7255639097757</v>
      </c>
      <c r="AR17" s="13">
        <f t="shared" si="2"/>
        <v>8331.1643835616433</v>
      </c>
    </row>
    <row r="18" spans="1:44" ht="15" customHeight="1" thickBot="1" x14ac:dyDescent="0.3">
      <c r="A18" s="3" t="s">
        <v>15</v>
      </c>
      <c r="B18" s="2">
        <v>941700</v>
      </c>
      <c r="C18" s="2">
        <v>1051200</v>
      </c>
      <c r="D18" s="2"/>
      <c r="E18" s="2"/>
      <c r="F18" s="2"/>
      <c r="G18" s="2">
        <v>2190000</v>
      </c>
      <c r="H18" s="2"/>
      <c r="I18" s="2"/>
      <c r="J18" s="2"/>
      <c r="K18" s="2"/>
      <c r="L18" s="1">
        <f t="shared" si="0"/>
        <v>941700</v>
      </c>
      <c r="M18" s="14">
        <f t="shared" si="0"/>
        <v>3241200</v>
      </c>
      <c r="N18" s="13">
        <f>L18+M18</f>
        <v>4182900</v>
      </c>
      <c r="P18" s="3" t="s">
        <v>15</v>
      </c>
      <c r="Q18" s="2">
        <v>146</v>
      </c>
      <c r="R18" s="2">
        <v>146</v>
      </c>
      <c r="S18" s="2">
        <v>0</v>
      </c>
      <c r="T18" s="2">
        <v>0</v>
      </c>
      <c r="U18" s="2">
        <v>0</v>
      </c>
      <c r="V18" s="2">
        <v>146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146</v>
      </c>
      <c r="AB18" s="14">
        <f t="shared" si="1"/>
        <v>292</v>
      </c>
      <c r="AC18" s="22">
        <f>AA18+AB18</f>
        <v>438</v>
      </c>
      <c r="AE18" s="3" t="s">
        <v>15</v>
      </c>
      <c r="AF18" s="2">
        <f t="shared" si="2"/>
        <v>6450</v>
      </c>
      <c r="AG18" s="2">
        <f t="shared" si="2"/>
        <v>7200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15000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6450</v>
      </c>
      <c r="AQ18" s="16">
        <f t="shared" si="2"/>
        <v>11100</v>
      </c>
      <c r="AR18" s="13">
        <f t="shared" si="2"/>
        <v>9550</v>
      </c>
    </row>
    <row r="19" spans="1:44" ht="15" customHeight="1" thickBot="1" x14ac:dyDescent="0.3">
      <c r="A19" s="4" t="s">
        <v>16</v>
      </c>
      <c r="B19" s="2">
        <f t="shared" ref="B19:K19" si="3">SUM(B15:B18)</f>
        <v>11718299.999999998</v>
      </c>
      <c r="C19" s="2">
        <f t="shared" si="3"/>
        <v>47488600.000000007</v>
      </c>
      <c r="D19" s="2">
        <f t="shared" si="3"/>
        <v>18020200</v>
      </c>
      <c r="E19" s="2">
        <f t="shared" si="3"/>
        <v>1460000</v>
      </c>
      <c r="F19" s="2">
        <f t="shared" si="3"/>
        <v>2833700</v>
      </c>
      <c r="G19" s="2">
        <f t="shared" si="3"/>
        <v>2190000</v>
      </c>
      <c r="H19" s="2">
        <f t="shared" si="3"/>
        <v>3598819.9999999995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36171020</v>
      </c>
      <c r="M19" s="14">
        <f t="shared" ref="M19" si="5">C19+E19+G19+I19+K19</f>
        <v>51138600.000000007</v>
      </c>
      <c r="N19" s="22">
        <f>L19+M19</f>
        <v>87309620</v>
      </c>
      <c r="P19" s="4" t="s">
        <v>16</v>
      </c>
      <c r="Q19" s="2">
        <f t="shared" ref="Q19:Z19" si="6">SUM(Q15:Q18)</f>
        <v>2139</v>
      </c>
      <c r="R19" s="2">
        <f t="shared" si="6"/>
        <v>5563</v>
      </c>
      <c r="S19" s="2">
        <f t="shared" si="6"/>
        <v>1103</v>
      </c>
      <c r="T19" s="2">
        <f t="shared" si="6"/>
        <v>146</v>
      </c>
      <c r="U19" s="2">
        <f t="shared" si="6"/>
        <v>214</v>
      </c>
      <c r="V19" s="2">
        <f t="shared" si="6"/>
        <v>716</v>
      </c>
      <c r="W19" s="2">
        <f t="shared" si="6"/>
        <v>1141</v>
      </c>
      <c r="X19" s="2">
        <f t="shared" si="6"/>
        <v>285</v>
      </c>
      <c r="Y19" s="2">
        <f t="shared" si="6"/>
        <v>0</v>
      </c>
      <c r="Z19" s="2">
        <f t="shared" si="6"/>
        <v>0</v>
      </c>
      <c r="AA19" s="1">
        <f t="shared" ref="AA19" si="7">Q19+S19+U19+W19+Y19</f>
        <v>4597</v>
      </c>
      <c r="AB19" s="14">
        <f t="shared" ref="AB19" si="8">R19+T19+V19+X19+Z19</f>
        <v>6710</v>
      </c>
      <c r="AC19" s="13">
        <f>AA19+AB19</f>
        <v>11307</v>
      </c>
      <c r="AE19" s="4" t="s">
        <v>16</v>
      </c>
      <c r="AF19" s="2">
        <f t="shared" ref="AF19:AO19" si="9">IFERROR(B19/Q19, "N.A.")</f>
        <v>5478.4011220196344</v>
      </c>
      <c r="AG19" s="2">
        <f t="shared" si="9"/>
        <v>8536.5090778357007</v>
      </c>
      <c r="AH19" s="2">
        <f t="shared" si="9"/>
        <v>16337.443336355394</v>
      </c>
      <c r="AI19" s="2">
        <f t="shared" si="9"/>
        <v>10000</v>
      </c>
      <c r="AJ19" s="2">
        <f t="shared" si="9"/>
        <v>13241.58878504673</v>
      </c>
      <c r="AK19" s="2">
        <f t="shared" si="9"/>
        <v>3058.6592178770948</v>
      </c>
      <c r="AL19" s="2">
        <f t="shared" si="9"/>
        <v>3154.0929009640663</v>
      </c>
      <c r="AM19" s="2">
        <f t="shared" si="9"/>
        <v>0</v>
      </c>
      <c r="AN19" s="2" t="str">
        <f t="shared" si="9"/>
        <v>N.A.</v>
      </c>
      <c r="AO19" s="2" t="str">
        <f t="shared" si="9"/>
        <v>N.A.</v>
      </c>
      <c r="AP19" s="15">
        <f t="shared" ref="AP19" si="10">IFERROR(L19/AA19, "N.A.")</f>
        <v>7868.3967805090278</v>
      </c>
      <c r="AQ19" s="16">
        <f t="shared" ref="AQ19" si="11">IFERROR(M19/AB19, "N.A.")</f>
        <v>7621.2518628912085</v>
      </c>
      <c r="AR19" s="13">
        <f t="shared" ref="AR19" si="12">IFERROR(N19/AC19, "N.A.")</f>
        <v>7721.7316706465026</v>
      </c>
    </row>
    <row r="20" spans="1:44" ht="15" customHeight="1" thickBot="1" x14ac:dyDescent="0.3">
      <c r="A20" s="5" t="s">
        <v>0</v>
      </c>
      <c r="B20" s="46">
        <f>B19+C19</f>
        <v>59206900.000000007</v>
      </c>
      <c r="C20" s="47"/>
      <c r="D20" s="46">
        <f>D19+E19</f>
        <v>19480200</v>
      </c>
      <c r="E20" s="47"/>
      <c r="F20" s="46">
        <f>F19+G19</f>
        <v>5023700</v>
      </c>
      <c r="G20" s="47"/>
      <c r="H20" s="46">
        <f>H19+I19</f>
        <v>3598819.9999999995</v>
      </c>
      <c r="I20" s="47"/>
      <c r="J20" s="46">
        <f>J19+K19</f>
        <v>0</v>
      </c>
      <c r="K20" s="47"/>
      <c r="L20" s="46">
        <f>L19+M19</f>
        <v>87309620</v>
      </c>
      <c r="M20" s="50"/>
      <c r="N20" s="23">
        <f>B20+D20+F20+H20+J20</f>
        <v>87309620</v>
      </c>
      <c r="P20" s="5" t="s">
        <v>0</v>
      </c>
      <c r="Q20" s="46">
        <f>Q19+R19</f>
        <v>7702</v>
      </c>
      <c r="R20" s="47"/>
      <c r="S20" s="46">
        <f>S19+T19</f>
        <v>1249</v>
      </c>
      <c r="T20" s="47"/>
      <c r="U20" s="46">
        <f>U19+V19</f>
        <v>930</v>
      </c>
      <c r="V20" s="47"/>
      <c r="W20" s="46">
        <f>W19+X19</f>
        <v>1426</v>
      </c>
      <c r="X20" s="47"/>
      <c r="Y20" s="46">
        <f>Y19+Z19</f>
        <v>0</v>
      </c>
      <c r="Z20" s="47"/>
      <c r="AA20" s="46">
        <f>AA19+AB19</f>
        <v>11307</v>
      </c>
      <c r="AB20" s="47"/>
      <c r="AC20" s="24">
        <f>Q20+S20+U20+W20+Y20</f>
        <v>11307</v>
      </c>
      <c r="AE20" s="5" t="s">
        <v>0</v>
      </c>
      <c r="AF20" s="48">
        <f>IFERROR(B20/Q20,"N.A.")</f>
        <v>7687.2111139963654</v>
      </c>
      <c r="AG20" s="49"/>
      <c r="AH20" s="48">
        <f>IFERROR(D20/S20,"N.A.")</f>
        <v>15596.637309847878</v>
      </c>
      <c r="AI20" s="49"/>
      <c r="AJ20" s="48">
        <f>IFERROR(F20/U20,"N.A.")</f>
        <v>5401.8279569892475</v>
      </c>
      <c r="AK20" s="49"/>
      <c r="AL20" s="48">
        <f>IFERROR(H20/W20,"N.A.")</f>
        <v>2523.7166900420752</v>
      </c>
      <c r="AM20" s="49"/>
      <c r="AN20" s="48" t="str">
        <f>IFERROR(J20/Y20,"N.A.")</f>
        <v>N.A.</v>
      </c>
      <c r="AO20" s="49"/>
      <c r="AP20" s="48">
        <f>IFERROR(L20/AA20,"N.A.")</f>
        <v>7721.7316706465026</v>
      </c>
      <c r="AQ20" s="49"/>
      <c r="AR20" s="17">
        <f>IFERROR(N20/AC20, "N.A.")</f>
        <v>7721.7316706465026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985650</v>
      </c>
      <c r="C27" s="2"/>
      <c r="D27" s="2">
        <v>627800</v>
      </c>
      <c r="E27" s="2"/>
      <c r="F27" s="2">
        <v>2468200</v>
      </c>
      <c r="G27" s="2"/>
      <c r="H27" s="2">
        <v>2506980</v>
      </c>
      <c r="I27" s="2"/>
      <c r="J27" s="2"/>
      <c r="K27" s="2"/>
      <c r="L27" s="1">
        <f t="shared" ref="L27:M30" si="13">B27+D27+F27+H27+J27</f>
        <v>6588630</v>
      </c>
      <c r="M27" s="14">
        <f t="shared" si="13"/>
        <v>0</v>
      </c>
      <c r="N27" s="13">
        <f>L27+M27</f>
        <v>6588630</v>
      </c>
      <c r="P27" s="3" t="s">
        <v>12</v>
      </c>
      <c r="Q27" s="2">
        <v>180</v>
      </c>
      <c r="R27" s="2">
        <v>0</v>
      </c>
      <c r="S27" s="2">
        <v>146</v>
      </c>
      <c r="T27" s="2">
        <v>0</v>
      </c>
      <c r="U27" s="2">
        <v>180</v>
      </c>
      <c r="V27" s="2">
        <v>0</v>
      </c>
      <c r="W27" s="2">
        <v>574</v>
      </c>
      <c r="X27" s="2">
        <v>0</v>
      </c>
      <c r="Y27" s="2">
        <v>0</v>
      </c>
      <c r="Z27" s="2">
        <v>0</v>
      </c>
      <c r="AA27" s="1">
        <f t="shared" ref="AA27:AB30" si="14">Q27+S27+U27+W27+Y27</f>
        <v>1080</v>
      </c>
      <c r="AB27" s="14">
        <f t="shared" si="14"/>
        <v>0</v>
      </c>
      <c r="AC27" s="13">
        <f>AA27+AB27</f>
        <v>1080</v>
      </c>
      <c r="AE27" s="3" t="s">
        <v>12</v>
      </c>
      <c r="AF27" s="2">
        <f t="shared" ref="AF27:AR30" si="15">IFERROR(B27/Q27, "N.A.")</f>
        <v>5475.833333333333</v>
      </c>
      <c r="AG27" s="2" t="str">
        <f t="shared" si="15"/>
        <v>N.A.</v>
      </c>
      <c r="AH27" s="2">
        <f t="shared" si="15"/>
        <v>4300</v>
      </c>
      <c r="AI27" s="2" t="str">
        <f t="shared" si="15"/>
        <v>N.A.</v>
      </c>
      <c r="AJ27" s="2">
        <f t="shared" si="15"/>
        <v>13712.222222222223</v>
      </c>
      <c r="AK27" s="2" t="str">
        <f t="shared" si="15"/>
        <v>N.A.</v>
      </c>
      <c r="AL27" s="2">
        <f t="shared" si="15"/>
        <v>4367.5609756097565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6100.583333333333</v>
      </c>
      <c r="AQ27" s="16" t="str">
        <f t="shared" si="15"/>
        <v>N.A.</v>
      </c>
      <c r="AR27" s="13">
        <f t="shared" si="15"/>
        <v>6100.583333333333</v>
      </c>
    </row>
    <row r="28" spans="1:44" ht="15" customHeight="1" thickBot="1" x14ac:dyDescent="0.3">
      <c r="A28" s="3" t="s">
        <v>13</v>
      </c>
      <c r="B28" s="2">
        <v>219300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219300</v>
      </c>
      <c r="M28" s="14">
        <f t="shared" si="13"/>
        <v>0</v>
      </c>
      <c r="N28" s="13">
        <f>L28+M28</f>
        <v>219300</v>
      </c>
      <c r="P28" s="3" t="s">
        <v>13</v>
      </c>
      <c r="Q28" s="2">
        <v>34</v>
      </c>
      <c r="R28" s="2">
        <v>34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34</v>
      </c>
      <c r="AB28" s="14">
        <f t="shared" si="14"/>
        <v>34</v>
      </c>
      <c r="AC28" s="13">
        <f>AA28+AB28</f>
        <v>68</v>
      </c>
      <c r="AE28" s="3" t="s">
        <v>13</v>
      </c>
      <c r="AF28" s="2">
        <f t="shared" si="15"/>
        <v>6450</v>
      </c>
      <c r="AG28" s="2">
        <f t="shared" si="15"/>
        <v>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6450</v>
      </c>
      <c r="AQ28" s="16">
        <f t="shared" si="15"/>
        <v>0</v>
      </c>
      <c r="AR28" s="13">
        <f t="shared" si="15"/>
        <v>3225</v>
      </c>
    </row>
    <row r="29" spans="1:44" ht="15" customHeight="1" thickBot="1" x14ac:dyDescent="0.3">
      <c r="A29" s="3" t="s">
        <v>14</v>
      </c>
      <c r="B29" s="2">
        <v>6448510</v>
      </c>
      <c r="C29" s="2">
        <v>35896399.999999993</v>
      </c>
      <c r="D29" s="2">
        <v>7132400</v>
      </c>
      <c r="E29" s="2"/>
      <c r="F29" s="2"/>
      <c r="G29" s="2">
        <v>0</v>
      </c>
      <c r="H29" s="2"/>
      <c r="I29" s="2">
        <v>0</v>
      </c>
      <c r="J29" s="2"/>
      <c r="K29" s="2"/>
      <c r="L29" s="1">
        <f t="shared" si="13"/>
        <v>13580910</v>
      </c>
      <c r="M29" s="14">
        <f t="shared" si="13"/>
        <v>35896399.999999993</v>
      </c>
      <c r="N29" s="13">
        <f>L29+M29</f>
        <v>49477309.999999993</v>
      </c>
      <c r="P29" s="3" t="s">
        <v>14</v>
      </c>
      <c r="Q29" s="2">
        <v>852</v>
      </c>
      <c r="R29" s="2">
        <v>3754</v>
      </c>
      <c r="S29" s="2">
        <v>387</v>
      </c>
      <c r="T29" s="2">
        <v>0</v>
      </c>
      <c r="U29" s="2">
        <v>0</v>
      </c>
      <c r="V29" s="2">
        <v>570</v>
      </c>
      <c r="W29" s="2">
        <v>0</v>
      </c>
      <c r="X29" s="2">
        <v>285</v>
      </c>
      <c r="Y29" s="2">
        <v>0</v>
      </c>
      <c r="Z29" s="2">
        <v>0</v>
      </c>
      <c r="AA29" s="1">
        <f t="shared" si="14"/>
        <v>1239</v>
      </c>
      <c r="AB29" s="14">
        <f t="shared" si="14"/>
        <v>4609</v>
      </c>
      <c r="AC29" s="13">
        <f>AA29+AB29</f>
        <v>5848</v>
      </c>
      <c r="AE29" s="3" t="s">
        <v>14</v>
      </c>
      <c r="AF29" s="2">
        <f t="shared" si="15"/>
        <v>7568.6737089201879</v>
      </c>
      <c r="AG29" s="2">
        <f t="shared" si="15"/>
        <v>9562.1736814064971</v>
      </c>
      <c r="AH29" s="2">
        <f t="shared" si="15"/>
        <v>18429.974160206719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10961.186440677966</v>
      </c>
      <c r="AQ29" s="16">
        <f t="shared" si="15"/>
        <v>7788.3271859405495</v>
      </c>
      <c r="AR29" s="13">
        <f t="shared" si="15"/>
        <v>8460.5523255813932</v>
      </c>
    </row>
    <row r="30" spans="1:44" ht="15" customHeight="1" thickBot="1" x14ac:dyDescent="0.3">
      <c r="A30" s="3" t="s">
        <v>15</v>
      </c>
      <c r="B30" s="2">
        <v>941700</v>
      </c>
      <c r="C30" s="2">
        <v>1051200</v>
      </c>
      <c r="D30" s="2"/>
      <c r="E30" s="2"/>
      <c r="F30" s="2"/>
      <c r="G30" s="2">
        <v>2190000</v>
      </c>
      <c r="H30" s="2"/>
      <c r="I30" s="2"/>
      <c r="J30" s="2"/>
      <c r="K30" s="2"/>
      <c r="L30" s="1">
        <f t="shared" si="13"/>
        <v>941700</v>
      </c>
      <c r="M30" s="14">
        <f t="shared" si="13"/>
        <v>3241200</v>
      </c>
      <c r="N30" s="13">
        <f>L30+M30</f>
        <v>4182900</v>
      </c>
      <c r="P30" s="3" t="s">
        <v>15</v>
      </c>
      <c r="Q30" s="2">
        <v>146</v>
      </c>
      <c r="R30" s="2">
        <v>146</v>
      </c>
      <c r="S30" s="2">
        <v>0</v>
      </c>
      <c r="T30" s="2">
        <v>0</v>
      </c>
      <c r="U30" s="2">
        <v>0</v>
      </c>
      <c r="V30" s="2">
        <v>146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146</v>
      </c>
      <c r="AB30" s="14">
        <f t="shared" si="14"/>
        <v>292</v>
      </c>
      <c r="AC30" s="22">
        <f>AA30+AB30</f>
        <v>438</v>
      </c>
      <c r="AE30" s="3" t="s">
        <v>15</v>
      </c>
      <c r="AF30" s="2">
        <f t="shared" si="15"/>
        <v>6450</v>
      </c>
      <c r="AG30" s="2">
        <f t="shared" si="15"/>
        <v>7200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15000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6450</v>
      </c>
      <c r="AQ30" s="16">
        <f t="shared" si="15"/>
        <v>11100</v>
      </c>
      <c r="AR30" s="13">
        <f t="shared" si="15"/>
        <v>9550</v>
      </c>
    </row>
    <row r="31" spans="1:44" ht="15" customHeight="1" thickBot="1" x14ac:dyDescent="0.3">
      <c r="A31" s="4" t="s">
        <v>16</v>
      </c>
      <c r="B31" s="2">
        <f t="shared" ref="B31:K31" si="16">SUM(B27:B30)</f>
        <v>8595160</v>
      </c>
      <c r="C31" s="2">
        <f t="shared" si="16"/>
        <v>36947599.999999993</v>
      </c>
      <c r="D31" s="2">
        <f t="shared" si="16"/>
        <v>7760200</v>
      </c>
      <c r="E31" s="2">
        <f t="shared" si="16"/>
        <v>0</v>
      </c>
      <c r="F31" s="2">
        <f t="shared" si="16"/>
        <v>2468200</v>
      </c>
      <c r="G31" s="2">
        <f t="shared" si="16"/>
        <v>2190000</v>
      </c>
      <c r="H31" s="2">
        <f t="shared" si="16"/>
        <v>2506980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21330540</v>
      </c>
      <c r="M31" s="14">
        <f t="shared" ref="M31" si="18">C31+E31+G31+I31+K31</f>
        <v>39137599.999999993</v>
      </c>
      <c r="N31" s="22">
        <f>L31+M31</f>
        <v>60468139.999999993</v>
      </c>
      <c r="P31" s="4" t="s">
        <v>16</v>
      </c>
      <c r="Q31" s="2">
        <f t="shared" ref="Q31:Z31" si="19">SUM(Q27:Q30)</f>
        <v>1212</v>
      </c>
      <c r="R31" s="2">
        <f t="shared" si="19"/>
        <v>3934</v>
      </c>
      <c r="S31" s="2">
        <f t="shared" si="19"/>
        <v>533</v>
      </c>
      <c r="T31" s="2">
        <f t="shared" si="19"/>
        <v>0</v>
      </c>
      <c r="U31" s="2">
        <f t="shared" si="19"/>
        <v>180</v>
      </c>
      <c r="V31" s="2">
        <f t="shared" si="19"/>
        <v>716</v>
      </c>
      <c r="W31" s="2">
        <f t="shared" si="19"/>
        <v>574</v>
      </c>
      <c r="X31" s="2">
        <f t="shared" si="19"/>
        <v>285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2499</v>
      </c>
      <c r="AB31" s="14">
        <f t="shared" ref="AB31" si="21">R31+T31+V31+X31+Z31</f>
        <v>4935</v>
      </c>
      <c r="AC31" s="13">
        <f>AA31+AB31</f>
        <v>7434</v>
      </c>
      <c r="AE31" s="4" t="s">
        <v>16</v>
      </c>
      <c r="AF31" s="2">
        <f t="shared" ref="AF31:AO31" si="22">IFERROR(B31/Q31, "N.A.")</f>
        <v>7091.7161716171613</v>
      </c>
      <c r="AG31" s="2">
        <f t="shared" si="22"/>
        <v>9391.8657854600897</v>
      </c>
      <c r="AH31" s="2">
        <f t="shared" si="22"/>
        <v>14559.474671669794</v>
      </c>
      <c r="AI31" s="2" t="str">
        <f t="shared" si="22"/>
        <v>N.A.</v>
      </c>
      <c r="AJ31" s="2">
        <f t="shared" si="22"/>
        <v>13712.222222222223</v>
      </c>
      <c r="AK31" s="2">
        <f t="shared" si="22"/>
        <v>3058.6592178770948</v>
      </c>
      <c r="AL31" s="2">
        <f t="shared" si="22"/>
        <v>4367.5609756097565</v>
      </c>
      <c r="AM31" s="2">
        <f t="shared" si="22"/>
        <v>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8535.6302521008402</v>
      </c>
      <c r="AQ31" s="16">
        <f t="shared" ref="AQ31" si="24">IFERROR(M31/AB31, "N.A.")</f>
        <v>7930.6180344478198</v>
      </c>
      <c r="AR31" s="13">
        <f t="shared" ref="AR31" si="25">IFERROR(N31/AC31, "N.A.")</f>
        <v>8133.9978477266604</v>
      </c>
    </row>
    <row r="32" spans="1:44" ht="15" customHeight="1" thickBot="1" x14ac:dyDescent="0.3">
      <c r="A32" s="5" t="s">
        <v>0</v>
      </c>
      <c r="B32" s="46">
        <f>B31+C31</f>
        <v>45542759.999999993</v>
      </c>
      <c r="C32" s="47"/>
      <c r="D32" s="46">
        <f>D31+E31</f>
        <v>7760200</v>
      </c>
      <c r="E32" s="47"/>
      <c r="F32" s="46">
        <f>F31+G31</f>
        <v>4658200</v>
      </c>
      <c r="G32" s="47"/>
      <c r="H32" s="46">
        <f>H31+I31</f>
        <v>2506980</v>
      </c>
      <c r="I32" s="47"/>
      <c r="J32" s="46">
        <f>J31+K31</f>
        <v>0</v>
      </c>
      <c r="K32" s="47"/>
      <c r="L32" s="46">
        <f>L31+M31</f>
        <v>60468139.999999993</v>
      </c>
      <c r="M32" s="50"/>
      <c r="N32" s="23">
        <f>B32+D32+F32+H32+J32</f>
        <v>60468139.999999993</v>
      </c>
      <c r="P32" s="5" t="s">
        <v>0</v>
      </c>
      <c r="Q32" s="46">
        <f>Q31+R31</f>
        <v>5146</v>
      </c>
      <c r="R32" s="47"/>
      <c r="S32" s="46">
        <f>S31+T31</f>
        <v>533</v>
      </c>
      <c r="T32" s="47"/>
      <c r="U32" s="46">
        <f>U31+V31</f>
        <v>896</v>
      </c>
      <c r="V32" s="47"/>
      <c r="W32" s="46">
        <f>W31+X31</f>
        <v>859</v>
      </c>
      <c r="X32" s="47"/>
      <c r="Y32" s="46">
        <f>Y31+Z31</f>
        <v>0</v>
      </c>
      <c r="Z32" s="47"/>
      <c r="AA32" s="46">
        <f>AA31+AB31</f>
        <v>7434</v>
      </c>
      <c r="AB32" s="47"/>
      <c r="AC32" s="24">
        <f>Q32+S32+U32+W32+Y32</f>
        <v>7434</v>
      </c>
      <c r="AE32" s="5" t="s">
        <v>0</v>
      </c>
      <c r="AF32" s="48">
        <f>IFERROR(B32/Q32,"N.A.")</f>
        <v>8850.1282549553034</v>
      </c>
      <c r="AG32" s="49"/>
      <c r="AH32" s="48">
        <f>IFERROR(D32/S32,"N.A.")</f>
        <v>14559.474671669794</v>
      </c>
      <c r="AI32" s="49"/>
      <c r="AJ32" s="48">
        <f>IFERROR(F32/U32,"N.A.")</f>
        <v>5198.8839285714284</v>
      </c>
      <c r="AK32" s="49"/>
      <c r="AL32" s="48">
        <f>IFERROR(H32/W32,"N.A.")</f>
        <v>2918.4866123399302</v>
      </c>
      <c r="AM32" s="49"/>
      <c r="AN32" s="48" t="str">
        <f>IFERROR(J32/Y32,"N.A.")</f>
        <v>N.A.</v>
      </c>
      <c r="AO32" s="49"/>
      <c r="AP32" s="48">
        <f>IFERROR(L32/AA32,"N.A.")</f>
        <v>8133.9978477266604</v>
      </c>
      <c r="AQ32" s="49"/>
      <c r="AR32" s="17">
        <f>IFERROR(N32/AC32, "N.A.")</f>
        <v>8133.9978477266604</v>
      </c>
    </row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313900</v>
      </c>
      <c r="C39" s="2"/>
      <c r="D39" s="2"/>
      <c r="E39" s="2"/>
      <c r="F39" s="2">
        <v>365500</v>
      </c>
      <c r="G39" s="2"/>
      <c r="H39" s="2">
        <v>1091840</v>
      </c>
      <c r="I39" s="2"/>
      <c r="J39" s="2"/>
      <c r="K39" s="2"/>
      <c r="L39" s="1">
        <f t="shared" ref="L39:M42" si="26">B39+D39+F39+H39+J39</f>
        <v>1771240</v>
      </c>
      <c r="M39" s="14">
        <f t="shared" si="26"/>
        <v>0</v>
      </c>
      <c r="N39" s="13">
        <f>L39+M39</f>
        <v>1771240</v>
      </c>
      <c r="P39" s="3" t="s">
        <v>12</v>
      </c>
      <c r="Q39" s="2">
        <v>146</v>
      </c>
      <c r="R39" s="2">
        <v>0</v>
      </c>
      <c r="S39" s="2">
        <v>0</v>
      </c>
      <c r="T39" s="2">
        <v>0</v>
      </c>
      <c r="U39" s="2">
        <v>34</v>
      </c>
      <c r="V39" s="2">
        <v>0</v>
      </c>
      <c r="W39" s="2">
        <v>567</v>
      </c>
      <c r="X39" s="2">
        <v>0</v>
      </c>
      <c r="Y39" s="2">
        <v>0</v>
      </c>
      <c r="Z39" s="2">
        <v>0</v>
      </c>
      <c r="AA39" s="1">
        <f t="shared" ref="AA39:AB42" si="27">Q39+S39+U39+W39+Y39</f>
        <v>747</v>
      </c>
      <c r="AB39" s="14">
        <f t="shared" si="27"/>
        <v>0</v>
      </c>
      <c r="AC39" s="13">
        <f>AA39+AB39</f>
        <v>747</v>
      </c>
      <c r="AE39" s="3" t="s">
        <v>12</v>
      </c>
      <c r="AF39" s="2">
        <f t="shared" ref="AF39:AR42" si="28">IFERROR(B39/Q39, "N.A.")</f>
        <v>2150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10750</v>
      </c>
      <c r="AK39" s="2" t="str">
        <f t="shared" si="28"/>
        <v>N.A.</v>
      </c>
      <c r="AL39" s="2">
        <f t="shared" si="28"/>
        <v>1925.6437389770724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2371.1378848728245</v>
      </c>
      <c r="AQ39" s="16" t="str">
        <f t="shared" si="28"/>
        <v>N.A.</v>
      </c>
      <c r="AR39" s="13">
        <f t="shared" si="28"/>
        <v>2371.1378848728245</v>
      </c>
    </row>
    <row r="40" spans="1:44" ht="15" customHeight="1" thickBot="1" x14ac:dyDescent="0.3">
      <c r="A40" s="3" t="s">
        <v>13</v>
      </c>
      <c r="B40" s="2">
        <v>350200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350200</v>
      </c>
      <c r="M40" s="14">
        <f t="shared" si="26"/>
        <v>0</v>
      </c>
      <c r="N40" s="13">
        <f>L40+M40</f>
        <v>350200</v>
      </c>
      <c r="P40" s="3" t="s">
        <v>13</v>
      </c>
      <c r="Q40" s="2">
        <v>68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68</v>
      </c>
      <c r="AB40" s="14">
        <f t="shared" si="27"/>
        <v>0</v>
      </c>
      <c r="AC40" s="13">
        <f>AA40+AB40</f>
        <v>68</v>
      </c>
      <c r="AE40" s="3" t="s">
        <v>13</v>
      </c>
      <c r="AF40" s="2">
        <f t="shared" si="28"/>
        <v>5150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5150</v>
      </c>
      <c r="AQ40" s="16" t="str">
        <f t="shared" si="28"/>
        <v>N.A.</v>
      </c>
      <c r="AR40" s="13">
        <f t="shared" si="28"/>
        <v>5150</v>
      </c>
    </row>
    <row r="41" spans="1:44" ht="15" customHeight="1" thickBot="1" x14ac:dyDescent="0.3">
      <c r="A41" s="3" t="s">
        <v>14</v>
      </c>
      <c r="B41" s="2">
        <v>2459040.0000000005</v>
      </c>
      <c r="C41" s="2">
        <v>10541000</v>
      </c>
      <c r="D41" s="2">
        <v>10260000</v>
      </c>
      <c r="E41" s="2">
        <v>1460000</v>
      </c>
      <c r="F41" s="2"/>
      <c r="G41" s="2"/>
      <c r="H41" s="2"/>
      <c r="I41" s="2"/>
      <c r="J41" s="2"/>
      <c r="K41" s="2"/>
      <c r="L41" s="1">
        <f t="shared" si="26"/>
        <v>12719040</v>
      </c>
      <c r="M41" s="14">
        <f t="shared" si="26"/>
        <v>12001000</v>
      </c>
      <c r="N41" s="13">
        <f>L41+M41</f>
        <v>24720040</v>
      </c>
      <c r="P41" s="3" t="s">
        <v>14</v>
      </c>
      <c r="Q41" s="2">
        <v>713</v>
      </c>
      <c r="R41" s="2">
        <v>1629</v>
      </c>
      <c r="S41" s="2">
        <v>570</v>
      </c>
      <c r="T41" s="2">
        <v>146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1283</v>
      </c>
      <c r="AB41" s="14">
        <f t="shared" si="27"/>
        <v>1775</v>
      </c>
      <c r="AC41" s="13">
        <f>AA41+AB41</f>
        <v>3058</v>
      </c>
      <c r="AE41" s="3" t="s">
        <v>14</v>
      </c>
      <c r="AF41" s="2">
        <f t="shared" si="28"/>
        <v>3448.8639551192155</v>
      </c>
      <c r="AG41" s="2">
        <f t="shared" si="28"/>
        <v>6470.8410067526092</v>
      </c>
      <c r="AH41" s="2">
        <f t="shared" si="28"/>
        <v>18000</v>
      </c>
      <c r="AI41" s="2">
        <f t="shared" si="28"/>
        <v>10000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9913.5151987529225</v>
      </c>
      <c r="AQ41" s="16">
        <f t="shared" si="28"/>
        <v>6761.1267605633802</v>
      </c>
      <c r="AR41" s="13">
        <f t="shared" si="28"/>
        <v>8083.7279267495096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3123140.0000000005</v>
      </c>
      <c r="C43" s="2">
        <f t="shared" si="29"/>
        <v>10541000</v>
      </c>
      <c r="D43" s="2">
        <f t="shared" si="29"/>
        <v>10260000</v>
      </c>
      <c r="E43" s="2">
        <f t="shared" si="29"/>
        <v>1460000</v>
      </c>
      <c r="F43" s="2">
        <f t="shared" si="29"/>
        <v>365500</v>
      </c>
      <c r="G43" s="2">
        <f t="shared" si="29"/>
        <v>0</v>
      </c>
      <c r="H43" s="2">
        <f t="shared" si="29"/>
        <v>1091840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14840480</v>
      </c>
      <c r="M43" s="14">
        <f t="shared" ref="M43" si="31">C43+E43+G43+I43+K43</f>
        <v>12001000</v>
      </c>
      <c r="N43" s="22">
        <f>L43+M43</f>
        <v>26841480</v>
      </c>
      <c r="P43" s="4" t="s">
        <v>16</v>
      </c>
      <c r="Q43" s="2">
        <f t="shared" ref="Q43:Z43" si="32">SUM(Q39:Q42)</f>
        <v>927</v>
      </c>
      <c r="R43" s="2">
        <f t="shared" si="32"/>
        <v>1629</v>
      </c>
      <c r="S43" s="2">
        <f t="shared" si="32"/>
        <v>570</v>
      </c>
      <c r="T43" s="2">
        <f t="shared" si="32"/>
        <v>146</v>
      </c>
      <c r="U43" s="2">
        <f t="shared" si="32"/>
        <v>34</v>
      </c>
      <c r="V43" s="2">
        <f t="shared" si="32"/>
        <v>0</v>
      </c>
      <c r="W43" s="2">
        <f t="shared" si="32"/>
        <v>567</v>
      </c>
      <c r="X43" s="2">
        <f t="shared" si="32"/>
        <v>0</v>
      </c>
      <c r="Y43" s="2">
        <f t="shared" si="32"/>
        <v>0</v>
      </c>
      <c r="Z43" s="2">
        <f t="shared" si="32"/>
        <v>0</v>
      </c>
      <c r="AA43" s="1">
        <f t="shared" ref="AA43" si="33">Q43+S43+U43+W43+Y43</f>
        <v>2098</v>
      </c>
      <c r="AB43" s="14">
        <f t="shared" ref="AB43" si="34">R43+T43+V43+X43+Z43</f>
        <v>1775</v>
      </c>
      <c r="AC43" s="22">
        <f>AA43+AB43</f>
        <v>3873</v>
      </c>
      <c r="AE43" s="4" t="s">
        <v>16</v>
      </c>
      <c r="AF43" s="2">
        <f t="shared" ref="AF43:AO43" si="35">IFERROR(B43/Q43, "N.A.")</f>
        <v>3369.083063646171</v>
      </c>
      <c r="AG43" s="2">
        <f t="shared" si="35"/>
        <v>6470.8410067526092</v>
      </c>
      <c r="AH43" s="2">
        <f t="shared" si="35"/>
        <v>18000</v>
      </c>
      <c r="AI43" s="2">
        <f t="shared" si="35"/>
        <v>10000</v>
      </c>
      <c r="AJ43" s="2">
        <f t="shared" si="35"/>
        <v>10750</v>
      </c>
      <c r="AK43" s="2" t="str">
        <f t="shared" si="35"/>
        <v>N.A.</v>
      </c>
      <c r="AL43" s="2">
        <f t="shared" si="35"/>
        <v>1925.6437389770724</v>
      </c>
      <c r="AM43" s="2" t="str">
        <f t="shared" si="35"/>
        <v>N.A.</v>
      </c>
      <c r="AN43" s="2" t="str">
        <f t="shared" si="35"/>
        <v>N.A.</v>
      </c>
      <c r="AO43" s="2" t="str">
        <f t="shared" si="35"/>
        <v>N.A.</v>
      </c>
      <c r="AP43" s="15">
        <f t="shared" ref="AP43" si="36">IFERROR(L43/AA43, "N.A.")</f>
        <v>7073.6320305052432</v>
      </c>
      <c r="AQ43" s="16">
        <f t="shared" ref="AQ43" si="37">IFERROR(M43/AB43, "N.A.")</f>
        <v>6761.1267605633802</v>
      </c>
      <c r="AR43" s="13">
        <f t="shared" ref="AR43" si="38">IFERROR(N43/AC43, "N.A.")</f>
        <v>6930.4105344694035</v>
      </c>
    </row>
    <row r="44" spans="1:44" ht="15" customHeight="1" thickBot="1" x14ac:dyDescent="0.3">
      <c r="A44" s="5" t="s">
        <v>0</v>
      </c>
      <c r="B44" s="46">
        <f>B43+C43</f>
        <v>13664140</v>
      </c>
      <c r="C44" s="47"/>
      <c r="D44" s="46">
        <f>D43+E43</f>
        <v>11720000</v>
      </c>
      <c r="E44" s="47"/>
      <c r="F44" s="46">
        <f>F43+G43</f>
        <v>365500</v>
      </c>
      <c r="G44" s="47"/>
      <c r="H44" s="46">
        <f>H43+I43</f>
        <v>1091840</v>
      </c>
      <c r="I44" s="47"/>
      <c r="J44" s="46">
        <f>J43+K43</f>
        <v>0</v>
      </c>
      <c r="K44" s="47"/>
      <c r="L44" s="46">
        <f>L43+M43</f>
        <v>26841480</v>
      </c>
      <c r="M44" s="50"/>
      <c r="N44" s="23">
        <f>B44+D44+F44+H44+J44</f>
        <v>26841480</v>
      </c>
      <c r="P44" s="5" t="s">
        <v>0</v>
      </c>
      <c r="Q44" s="46">
        <f>Q43+R43</f>
        <v>2556</v>
      </c>
      <c r="R44" s="47"/>
      <c r="S44" s="46">
        <f>S43+T43</f>
        <v>716</v>
      </c>
      <c r="T44" s="47"/>
      <c r="U44" s="46">
        <f>U43+V43</f>
        <v>34</v>
      </c>
      <c r="V44" s="47"/>
      <c r="W44" s="46">
        <f>W43+X43</f>
        <v>567</v>
      </c>
      <c r="X44" s="47"/>
      <c r="Y44" s="46">
        <f>Y43+Z43</f>
        <v>0</v>
      </c>
      <c r="Z44" s="47"/>
      <c r="AA44" s="46">
        <f>AA43+AB43</f>
        <v>3873</v>
      </c>
      <c r="AB44" s="50"/>
      <c r="AC44" s="23">
        <f>Q44+S44+U44+W44+Y44</f>
        <v>3873</v>
      </c>
      <c r="AE44" s="5" t="s">
        <v>0</v>
      </c>
      <c r="AF44" s="48">
        <f>IFERROR(B44/Q44,"N.A.")</f>
        <v>5345.9076682316118</v>
      </c>
      <c r="AG44" s="49"/>
      <c r="AH44" s="48">
        <f>IFERROR(D44/S44,"N.A.")</f>
        <v>16368.715083798883</v>
      </c>
      <c r="AI44" s="49"/>
      <c r="AJ44" s="48">
        <f>IFERROR(F44/U44,"N.A.")</f>
        <v>10750</v>
      </c>
      <c r="AK44" s="49"/>
      <c r="AL44" s="48">
        <f>IFERROR(H44/W44,"N.A.")</f>
        <v>1925.6437389770724</v>
      </c>
      <c r="AM44" s="49"/>
      <c r="AN44" s="48" t="str">
        <f>IFERROR(J44/Y44,"N.A.")</f>
        <v>N.A.</v>
      </c>
      <c r="AO44" s="49"/>
      <c r="AP44" s="48">
        <f>IFERROR(L44/AA44,"N.A.")</f>
        <v>6930.4105344694035</v>
      </c>
      <c r="AQ44" s="49"/>
      <c r="AR44" s="17">
        <f>IFERROR(N44/AC44, "N.A.")</f>
        <v>6930.4105344694035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infopath/2007/PartnerControls"/>
    <ds:schemaRef ds:uri="3946fdfc-da00-409a-95df-cd9f19cc2a9a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2023 T4</dc:title>
  <dc:subject>Matriz Hussmanns Quintana Roo, 2023-T4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2025-12-16T14:52:28Z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